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0520" windowHeight="4470" activeTab="2"/>
  </bookViews>
  <sheets>
    <sheet name="Krycí list" sheetId="1" r:id="rId1"/>
    <sheet name="Rekapitulace" sheetId="2" r:id="rId2"/>
    <sheet name="Položky" sheetId="3" r:id="rId3"/>
    <sheet name="List1" sheetId="4" r:id="rId4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list'!$F$4</definedName>
    <definedName name="MJ">'Krycí list'!$G$4</definedName>
    <definedName name="Mont">Rekapitulace!$H$8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Položky!$A$1:$G$75</definedName>
    <definedName name="_xlnm.Print_Area" localSheetId="1">Rekapitulace!$A$1:$I$14</definedName>
    <definedName name="PocetMJ">'Krycí list'!$G$7</definedName>
    <definedName name="Poznamka">'Krycí list'!$B$37</definedName>
    <definedName name="Projektant">'Krycí list'!$C$7</definedName>
    <definedName name="PSV">Rekapitulace!$F$8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Rekapitulace!$H$14</definedName>
    <definedName name="VRNKc">Rekapitulace!$E$13</definedName>
    <definedName name="VRNnazev">Rekapitulace!$A$13</definedName>
    <definedName name="VRNproc">Rekapitulace!$F$13</definedName>
    <definedName name="VRNzakl">Rekapitulace!$G$13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70" i="3" l="1"/>
  <c r="G56" i="3"/>
  <c r="G57" i="3"/>
  <c r="G58" i="3"/>
  <c r="G59" i="3"/>
  <c r="G60" i="3"/>
  <c r="G61" i="3"/>
  <c r="G62" i="3"/>
  <c r="G63" i="3"/>
  <c r="G64" i="3"/>
  <c r="G65" i="3"/>
  <c r="G66" i="3"/>
  <c r="G67" i="3"/>
  <c r="G55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7" i="3"/>
  <c r="G28" i="3"/>
  <c r="G29" i="3"/>
  <c r="G30" i="3"/>
  <c r="G31" i="3"/>
  <c r="G32" i="3"/>
  <c r="G33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7" i="3"/>
  <c r="G8" i="3"/>
  <c r="G72" i="3" s="1"/>
  <c r="H7" i="2" s="1"/>
  <c r="BE27" i="3" l="1"/>
  <c r="BD27" i="3"/>
  <c r="BC27" i="3"/>
  <c r="BB27" i="3"/>
  <c r="BA27" i="3"/>
  <c r="BE26" i="3"/>
  <c r="BD26" i="3"/>
  <c r="BC26" i="3"/>
  <c r="BB26" i="3"/>
  <c r="BA26" i="3"/>
  <c r="BE28" i="3"/>
  <c r="BD28" i="3"/>
  <c r="BC28" i="3"/>
  <c r="BB28" i="3"/>
  <c r="BE24" i="3"/>
  <c r="BD24" i="3"/>
  <c r="BC24" i="3"/>
  <c r="BB24" i="3"/>
  <c r="BA24" i="3"/>
  <c r="BE23" i="3"/>
  <c r="BD23" i="3"/>
  <c r="BC23" i="3"/>
  <c r="BB23" i="3"/>
  <c r="BA23" i="3"/>
  <c r="BE22" i="3"/>
  <c r="BD22" i="3"/>
  <c r="BC22" i="3"/>
  <c r="BB22" i="3"/>
  <c r="BA22" i="3"/>
  <c r="BE21" i="3"/>
  <c r="BD21" i="3"/>
  <c r="BC21" i="3"/>
  <c r="BB21" i="3"/>
  <c r="BA21" i="3"/>
  <c r="BE18" i="3"/>
  <c r="BD18" i="3"/>
  <c r="BC18" i="3"/>
  <c r="BB18" i="3"/>
  <c r="BA18" i="3"/>
  <c r="BE17" i="3"/>
  <c r="BD17" i="3"/>
  <c r="BC17" i="3"/>
  <c r="BB17" i="3"/>
  <c r="BA17" i="3"/>
  <c r="BE16" i="3"/>
  <c r="BD16" i="3"/>
  <c r="BC16" i="3"/>
  <c r="BB16" i="3"/>
  <c r="BA16" i="3"/>
  <c r="BE13" i="3"/>
  <c r="BD13" i="3"/>
  <c r="BC13" i="3"/>
  <c r="BB13" i="3"/>
  <c r="BA13" i="3"/>
  <c r="BE12" i="3"/>
  <c r="BD12" i="3"/>
  <c r="BC12" i="3"/>
  <c r="BB12" i="3"/>
  <c r="BA12" i="3"/>
  <c r="BE11" i="3"/>
  <c r="BD11" i="3"/>
  <c r="BC11" i="3"/>
  <c r="BB11" i="3"/>
  <c r="BA11" i="3"/>
  <c r="BE10" i="3"/>
  <c r="BD10" i="3"/>
  <c r="BC10" i="3"/>
  <c r="BB10" i="3"/>
  <c r="BA10" i="3"/>
  <c r="BE9" i="3"/>
  <c r="BD9" i="3"/>
  <c r="BC9" i="3"/>
  <c r="BB9" i="3"/>
  <c r="BA9" i="3"/>
  <c r="BE8" i="3"/>
  <c r="BD8" i="3"/>
  <c r="BD14" i="3" s="1"/>
  <c r="BC8" i="3"/>
  <c r="BB8" i="3"/>
  <c r="BB14" i="3" s="1"/>
  <c r="F7" i="2" s="1"/>
  <c r="BA8" i="3"/>
  <c r="B7" i="2"/>
  <c r="A7" i="2"/>
  <c r="BE14" i="3"/>
  <c r="I7" i="2" s="1"/>
  <c r="C4" i="3"/>
  <c r="F3" i="3"/>
  <c r="C3" i="3"/>
  <c r="H14" i="2"/>
  <c r="G13" i="2"/>
  <c r="I13" i="2" s="1"/>
  <c r="C2" i="2"/>
  <c r="C1" i="2"/>
  <c r="F31" i="1"/>
  <c r="G22" i="1"/>
  <c r="G21" i="1" s="1"/>
  <c r="G8" i="1"/>
  <c r="BC14" i="3" l="1"/>
  <c r="G7" i="2" s="1"/>
  <c r="BA25" i="3"/>
  <c r="BC25" i="3"/>
  <c r="BE25" i="3"/>
  <c r="BA28" i="3"/>
  <c r="BA19" i="3"/>
  <c r="BC19" i="3"/>
  <c r="BE19" i="3"/>
  <c r="I8" i="2" s="1"/>
  <c r="C20" i="1" s="1"/>
  <c r="G8" i="2"/>
  <c r="C14" i="1" s="1"/>
  <c r="BA14" i="3"/>
  <c r="BB19" i="3"/>
  <c r="BD19" i="3"/>
  <c r="BB25" i="3"/>
  <c r="BD25" i="3"/>
  <c r="H8" i="2" l="1"/>
  <c r="C15" i="1" s="1"/>
  <c r="E8" i="2"/>
  <c r="C16" i="1" s="1"/>
  <c r="F8" i="2"/>
  <c r="C17" i="1" s="1"/>
  <c r="C18" i="1" l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<sst xmlns="http://schemas.openxmlformats.org/spreadsheetml/2006/main" count="265" uniqueCount="137">
  <si>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</si>
  <si>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</si>
  <si>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</si>
  <si>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</si>
  <si>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</si>
  <si>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</si>
  <si>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</si>
  <si>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</si>
  <si>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</si>
  <si>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</si>
  <si>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</si>
  <si>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</si>
  <si>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</si>
  <si>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</si>
  <si>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</si>
  <si>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</si>
  <si>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</si>
  <si>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</si>
  <si>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</si>
  <si>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</si>
  <si>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</si>
  <si>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</si>
  <si>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</si>
  <si>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</si>
  <si>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</si>
  <si>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</si>
  <si>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</si>
  <si>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</si>
  <si>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</si>
  <si>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</si>
  <si>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</si>
  <si>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</si>
  <si>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</si>
  <si>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</si>
  <si>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</si>
  <si>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</si>
  <si>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</si>
  <si>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</si>
  <si>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</si>
  <si>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</si>
  <si>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</si>
  <si>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</si>
  <si>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</si>
  <si>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</si>
  <si>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</si>
  <si>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</si>
  <si>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</si>
  <si>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</si>
  <si>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</si>
  <si>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</si>
  <si>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</si>
  <si>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</si>
  <si>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</si>
  <si>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</si>
  <si>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</si>
  <si>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</si>
  <si>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</si>
  <si>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</si>
  <si>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</si>
  <si>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</si>
  <si>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</si>
  <si>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</si>
  <si>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</si>
  <si>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</si>
  <si>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</si>
  <si>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</si>
  <si>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m3</t>
  </si>
  <si>
    <t>m2</t>
  </si>
  <si>
    <t>m</t>
  </si>
  <si>
    <t>Boukalová Jarmila</t>
  </si>
  <si>
    <t>Sníž.energet.náročnosti pro vytápění věznice Příbram</t>
  </si>
  <si>
    <t>Boukalová</t>
  </si>
  <si>
    <t>listopad 2011</t>
  </si>
  <si>
    <t xml:space="preserve">Trojpólový jistič 250 A, charakteristika B, osazen v rozvodně nn u TS </t>
  </si>
  <si>
    <t>ks</t>
  </si>
  <si>
    <t>Úpravy v TS</t>
  </si>
  <si>
    <t>kompl</t>
  </si>
  <si>
    <t>Kabel AYKY 3x150+95 mm2</t>
  </si>
  <si>
    <t>Ukončení kabelu kabelovou koncovkou</t>
  </si>
  <si>
    <t>Kabelový výkop 80x35, třída zeminy3,4</t>
  </si>
  <si>
    <t>Kabelové pískové lože</t>
  </si>
  <si>
    <t>Cihlový zákryt</t>
  </si>
  <si>
    <t>Výstražná folie</t>
  </si>
  <si>
    <t>Zához kabelové rýhy</t>
  </si>
  <si>
    <t>Ochranná trubka průměr 110mm</t>
  </si>
  <si>
    <t>Uzemňovací pásek FeZn 3 x 40 mm vč. nátěru</t>
  </si>
  <si>
    <t>Přípojková skříň SP11</t>
  </si>
  <si>
    <t>Bourání živičného povrchu komunikace</t>
  </si>
  <si>
    <t>Obnovení živičného povrchu kumunice</t>
  </si>
  <si>
    <t xml:space="preserve"> Přípojky nn pro VS a PS</t>
  </si>
  <si>
    <t>Kabel AYKY 3x50+35 uložený ve výkopu</t>
  </si>
  <si>
    <t>Přípojková skříň SP 10</t>
  </si>
  <si>
    <t>Přípojková skříň SP 6</t>
  </si>
  <si>
    <t>Montáž přípojkové skříně</t>
  </si>
  <si>
    <t>Kabelové výkopy včetně záhozu a ochranné trubky KOPAFLEX jsou součástí dílu teplovodu</t>
  </si>
  <si>
    <t>Přeložka VO</t>
  </si>
  <si>
    <t>Demontáž osvětlovacího stožáru do 10m</t>
  </si>
  <si>
    <t xml:space="preserve">Montáž osvětlovacího stožáru výška 8 m </t>
  </si>
  <si>
    <t>Osvětlovací stožár výška 8 m</t>
  </si>
  <si>
    <t>Betonový základ pro osvět. Stožár</t>
  </si>
  <si>
    <t>Výkop pro základ osvětl. Stožár, třída zeminy 3,4</t>
  </si>
  <si>
    <t>Kabelová spojka do 25 mm2</t>
  </si>
  <si>
    <t>Kabel AYKY 4x25 mm2 uložený ve výkopu</t>
  </si>
  <si>
    <t>Osetí výkopu trávou</t>
  </si>
  <si>
    <t>Přeložka napájení objektu 021</t>
  </si>
  <si>
    <t>Kabel AYKY 4O x 25mm2</t>
  </si>
  <si>
    <t>Ochranná trubka průměr 65 mm</t>
  </si>
  <si>
    <t>Revize včetně revizní zprávy</t>
  </si>
  <si>
    <t>21M</t>
  </si>
  <si>
    <t>Elektropřípojka</t>
  </si>
  <si>
    <t>460 20-0163</t>
  </si>
  <si>
    <t>460 42-0022</t>
  </si>
  <si>
    <t>460 90-9001</t>
  </si>
  <si>
    <t>460 90-9002</t>
  </si>
  <si>
    <t>460 56-0003</t>
  </si>
  <si>
    <t>210 002</t>
  </si>
  <si>
    <t>210 003</t>
  </si>
  <si>
    <t>210 004</t>
  </si>
  <si>
    <t>210 005</t>
  </si>
  <si>
    <t>210 006</t>
  </si>
  <si>
    <t>460 90-9004</t>
  </si>
  <si>
    <t>460 90-9005</t>
  </si>
  <si>
    <t>460 90-9006</t>
  </si>
  <si>
    <t>210 007</t>
  </si>
  <si>
    <t>210 008</t>
  </si>
  <si>
    <t>113 15-1114</t>
  </si>
  <si>
    <t>578 13-1112</t>
  </si>
  <si>
    <t>210 010</t>
  </si>
  <si>
    <t>210 001</t>
  </si>
  <si>
    <t>210 011</t>
  </si>
  <si>
    <t>180 40-1211</t>
  </si>
  <si>
    <t>210 28</t>
  </si>
  <si>
    <t>210 29</t>
  </si>
  <si>
    <t>210 90-9001</t>
  </si>
  <si>
    <t>IO 04 Přípojka NN</t>
  </si>
  <si>
    <t>celkem za</t>
  </si>
  <si>
    <t>210M Elektroistalace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</si>
</sst>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\ &quot;Kč&quot;"/>
    <numFmt numFmtId="165" formatCode="0.0"/>
    <numFmt numFmtId="166" formatCode="#,##0_ ;[Red]\-#,##0\ "/>
    <numFmt numFmtId="167" formatCode="#,##0.00_ ;[Red]\-#,##0.00\ "/>
  </numFmts>
  <fonts count="27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sz val="8"/>
      <name val="Arial CE"/>
    </font>
    <font>
      <b/>
      <i/>
      <sz val="10"/>
      <name val="Arial CE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31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5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9" fillId="0" borderId="0" xfId="1" applyNumberFormat="1"/>
    <xf numFmtId="0" fontId="16" fillId="0" borderId="0" xfId="1" applyFont="1"/>
    <xf numFmtId="49" fontId="8" fillId="0" borderId="53" xfId="1" applyNumberFormat="1" applyFont="1" applyFill="1" applyBorder="1" applyAlignment="1">
      <alignment horizontal="left"/>
    </xf>
    <xf numFmtId="3" fontId="9" fillId="0" borderId="0" xfId="1" applyNumberFormat="1"/>
    <xf numFmtId="0" fontId="9" fillId="0" borderId="0" xfId="1" applyBorder="1"/>
    <xf numFmtId="0" fontId="17" fillId="0" borderId="0" xfId="1" applyFont="1" applyAlignment="1"/>
    <xf numFmtId="0" fontId="9" fillId="0" borderId="0" xfId="1" applyAlignment="1">
      <alignment horizontal="right"/>
    </xf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4" fontId="18" fillId="0" borderId="0" xfId="1" applyNumberFormat="1" applyFont="1" applyBorder="1"/>
    <xf numFmtId="0" fontId="17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0" fontId="5" fillId="0" borderId="61" xfId="1" applyFont="1" applyFill="1" applyBorder="1" applyAlignment="1">
      <alignment horizontal="center"/>
    </xf>
    <xf numFmtId="49" fontId="5" fillId="0" borderId="61" xfId="1" applyNumberFormat="1" applyFont="1" applyFill="1" applyBorder="1" applyAlignment="1">
      <alignment horizontal="left"/>
    </xf>
    <xf numFmtId="0" fontId="5" fillId="0" borderId="61" xfId="1" applyFont="1" applyFill="1" applyBorder="1"/>
    <xf numFmtId="0" fontId="9" fillId="0" borderId="61" xfId="1" applyFill="1" applyBorder="1" applyAlignment="1">
      <alignment horizontal="center"/>
    </xf>
    <xf numFmtId="0" fontId="9" fillId="0" borderId="61" xfId="1" applyNumberFormat="1" applyFill="1" applyBorder="1" applyAlignment="1">
      <alignment horizontal="right"/>
    </xf>
    <xf numFmtId="0" fontId="9" fillId="0" borderId="61" xfId="1" applyNumberFormat="1" applyFill="1" applyBorder="1"/>
    <xf numFmtId="0" fontId="9" fillId="0" borderId="53" xfId="1" applyBorder="1"/>
    <xf numFmtId="0" fontId="9" fillId="0" borderId="60" xfId="1" applyBorder="1"/>
    <xf numFmtId="0" fontId="19" fillId="0" borderId="53" xfId="0" applyFont="1" applyBorder="1" applyAlignment="1">
      <alignment horizontal="left" vertical="center" wrapText="1"/>
    </xf>
    <xf numFmtId="0" fontId="19" fillId="0" borderId="53" xfId="0" applyFont="1" applyBorder="1" applyAlignment="1">
      <alignment horizontal="center" vertical="center"/>
    </xf>
    <xf numFmtId="166" fontId="19" fillId="0" borderId="53" xfId="0" applyNumberFormat="1" applyFont="1" applyBorder="1" applyAlignment="1">
      <alignment vertical="center"/>
    </xf>
    <xf numFmtId="167" fontId="19" fillId="0" borderId="53" xfId="0" applyNumberFormat="1" applyFont="1" applyBorder="1" applyAlignment="1">
      <alignment vertical="center"/>
    </xf>
    <xf numFmtId="4" fontId="20" fillId="0" borderId="53" xfId="1" applyNumberFormat="1" applyFont="1" applyFill="1" applyBorder="1"/>
    <xf numFmtId="0" fontId="21" fillId="0" borderId="53" xfId="0" applyFont="1" applyBorder="1" applyAlignment="1">
      <alignment horizontal="left" vertical="center" wrapText="1"/>
    </xf>
    <xf numFmtId="0" fontId="19" fillId="0" borderId="53" xfId="1" applyFont="1" applyBorder="1"/>
    <xf numFmtId="0" fontId="19" fillId="0" borderId="53" xfId="0" applyFont="1" applyBorder="1"/>
    <xf numFmtId="0" fontId="19" fillId="0" borderId="60" xfId="1" applyFont="1" applyBorder="1"/>
    <xf numFmtId="0" fontId="19" fillId="0" borderId="0" xfId="1" applyFont="1"/>
    <xf numFmtId="0" fontId="20" fillId="0" borderId="53" xfId="0" applyFont="1" applyBorder="1" applyAlignment="1">
      <alignment horizontal="left" vertical="center" wrapText="1"/>
    </xf>
    <xf numFmtId="0" fontId="20" fillId="0" borderId="53" xfId="0" applyFont="1" applyBorder="1" applyAlignment="1">
      <alignment horizontal="center" vertical="center"/>
    </xf>
    <xf numFmtId="166" fontId="20" fillId="0" borderId="53" xfId="0" applyNumberFormat="1" applyFont="1" applyBorder="1" applyAlignment="1">
      <alignment vertical="center"/>
    </xf>
    <xf numFmtId="167" fontId="20" fillId="0" borderId="53" xfId="0" applyNumberFormat="1" applyFont="1" applyBorder="1" applyAlignment="1">
      <alignment vertical="center"/>
    </xf>
    <xf numFmtId="0" fontId="22" fillId="0" borderId="53" xfId="0" applyFont="1" applyBorder="1" applyAlignment="1">
      <alignment horizontal="left" vertical="center" wrapText="1"/>
    </xf>
    <xf numFmtId="0" fontId="20" fillId="0" borderId="53" xfId="1" applyFont="1" applyBorder="1"/>
    <xf numFmtId="0" fontId="20" fillId="0" borderId="53" xfId="0" applyFont="1" applyBorder="1"/>
    <xf numFmtId="0" fontId="8" fillId="0" borderId="53" xfId="1" applyFont="1" applyFill="1" applyBorder="1" applyAlignment="1">
      <alignment horizontal="center"/>
    </xf>
    <xf numFmtId="0" fontId="8" fillId="0" borderId="53" xfId="1" applyFont="1" applyFill="1" applyBorder="1"/>
    <xf numFmtId="0" fontId="8" fillId="0" borderId="53" xfId="1" applyFont="1" applyBorder="1"/>
    <xf numFmtId="49" fontId="23" fillId="0" borderId="53" xfId="1" applyNumberFormat="1" applyFont="1" applyFill="1" applyBorder="1" applyAlignment="1">
      <alignment horizontal="left"/>
    </xf>
    <xf numFmtId="49" fontId="23" fillId="0" borderId="53" xfId="1" applyNumberFormat="1" applyFont="1" applyFill="1" applyBorder="1" applyAlignment="1"/>
    <xf numFmtId="0" fontId="23" fillId="0" borderId="53" xfId="1" applyFont="1" applyBorder="1" applyAlignment="1"/>
    <xf numFmtId="3" fontId="23" fillId="0" borderId="53" xfId="1" applyNumberFormat="1" applyFont="1" applyFill="1" applyBorder="1" applyAlignment="1">
      <alignment horizontal="left"/>
    </xf>
    <xf numFmtId="3" fontId="23" fillId="0" borderId="53" xfId="1" applyNumberFormat="1" applyFont="1" applyBorder="1" applyAlignment="1">
      <alignment horizontal="left"/>
    </xf>
    <xf numFmtId="0" fontId="24" fillId="0" borderId="53" xfId="1" applyFont="1" applyBorder="1" applyAlignment="1">
      <alignment horizontal="left"/>
    </xf>
    <xf numFmtId="3" fontId="24" fillId="0" borderId="53" xfId="1" applyNumberFormat="1" applyFont="1" applyBorder="1" applyAlignment="1">
      <alignment horizontal="left"/>
    </xf>
    <xf numFmtId="49" fontId="24" fillId="0" borderId="53" xfId="1" applyNumberFormat="1" applyFont="1" applyFill="1" applyBorder="1" applyAlignment="1">
      <alignment horizontal="left"/>
    </xf>
    <xf numFmtId="4" fontId="20" fillId="0" borderId="53" xfId="1" applyNumberFormat="1" applyFont="1" applyBorder="1"/>
    <xf numFmtId="0" fontId="24" fillId="0" borderId="53" xfId="1" applyFont="1" applyBorder="1"/>
    <xf numFmtId="4" fontId="19" fillId="0" borderId="0" xfId="1" applyNumberFormat="1" applyFont="1"/>
    <xf numFmtId="0" fontId="25" fillId="0" borderId="53" xfId="1" applyFont="1" applyBorder="1"/>
    <xf numFmtId="0" fontId="25" fillId="0" borderId="53" xfId="1" applyFont="1" applyBorder="1" applyAlignment="1">
      <alignment horizontal="left"/>
    </xf>
    <xf numFmtId="0" fontId="26" fillId="0" borderId="53" xfId="0" applyFont="1" applyBorder="1" applyAlignment="1">
      <alignment horizontal="left" vertical="center" wrapText="1"/>
    </xf>
    <xf numFmtId="0" fontId="26" fillId="0" borderId="53" xfId="0" applyFont="1" applyBorder="1" applyAlignment="1">
      <alignment horizontal="center" vertical="center"/>
    </xf>
    <xf numFmtId="166" fontId="26" fillId="0" borderId="53" xfId="0" applyNumberFormat="1" applyFont="1" applyBorder="1" applyAlignment="1">
      <alignment vertical="center"/>
    </xf>
    <xf numFmtId="167" fontId="26" fillId="0" borderId="53" xfId="0" applyNumberFormat="1" applyFont="1" applyBorder="1" applyAlignment="1">
      <alignment vertical="center"/>
    </xf>
    <xf numFmtId="4" fontId="26" fillId="0" borderId="53" xfId="1" applyNumberFormat="1" applyFont="1" applyBorder="1"/>
    <xf numFmtId="0" fontId="25" fillId="0" borderId="0" xfId="1" applyFont="1"/>
    <xf numFmtId="0" fontId="25" fillId="0" borderId="60" xfId="1" applyFont="1" applyBorder="1" applyAlignment="1">
      <alignment horizontal="left"/>
    </xf>
    <xf numFmtId="0" fontId="26" fillId="0" borderId="60" xfId="0" applyFont="1" applyBorder="1" applyAlignment="1">
      <alignment horizontal="left" vertical="center" wrapText="1"/>
    </xf>
    <xf numFmtId="4" fontId="26" fillId="0" borderId="60" xfId="1" applyNumberFormat="1" applyFon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C5" sqref="C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134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10"/>
      <c r="D7" s="211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10"/>
      <c r="D8" s="211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12" t="s">
        <v>69</v>
      </c>
      <c r="F11" s="213"/>
      <c r="G11" s="214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 t="s">
        <v>71</v>
      </c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158" t="s">
        <v>72</v>
      </c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 x14ac:dyDescent="0.2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215"/>
      <c r="C37" s="215"/>
      <c r="D37" s="215"/>
      <c r="E37" s="215"/>
      <c r="F37" s="215"/>
      <c r="G37" s="215"/>
      <c r="H37" t="s">
        <v>4</v>
      </c>
    </row>
    <row r="38" spans="1:8" ht="12.75" customHeight="1" x14ac:dyDescent="0.2">
      <c r="A38" s="67"/>
      <c r="B38" s="215"/>
      <c r="C38" s="215"/>
      <c r="D38" s="215"/>
      <c r="E38" s="215"/>
      <c r="F38" s="215"/>
      <c r="G38" s="215"/>
      <c r="H38" t="s">
        <v>4</v>
      </c>
    </row>
    <row r="39" spans="1:8" x14ac:dyDescent="0.2">
      <c r="A39" s="67"/>
      <c r="B39" s="215"/>
      <c r="C39" s="215"/>
      <c r="D39" s="215"/>
      <c r="E39" s="215"/>
      <c r="F39" s="215"/>
      <c r="G39" s="215"/>
      <c r="H39" t="s">
        <v>4</v>
      </c>
    </row>
    <row r="40" spans="1:8" x14ac:dyDescent="0.2">
      <c r="A40" s="67"/>
      <c r="B40" s="215"/>
      <c r="C40" s="215"/>
      <c r="D40" s="215"/>
      <c r="E40" s="215"/>
      <c r="F40" s="215"/>
      <c r="G40" s="215"/>
      <c r="H40" t="s">
        <v>4</v>
      </c>
    </row>
    <row r="41" spans="1:8" x14ac:dyDescent="0.2">
      <c r="A41" s="67"/>
      <c r="B41" s="215"/>
      <c r="C41" s="215"/>
      <c r="D41" s="215"/>
      <c r="E41" s="215"/>
      <c r="F41" s="215"/>
      <c r="G41" s="215"/>
      <c r="H41" t="s">
        <v>4</v>
      </c>
    </row>
    <row r="42" spans="1:8" x14ac:dyDescent="0.2">
      <c r="A42" s="67"/>
      <c r="B42" s="215"/>
      <c r="C42" s="215"/>
      <c r="D42" s="215"/>
      <c r="E42" s="215"/>
      <c r="F42" s="215"/>
      <c r="G42" s="215"/>
      <c r="H42" t="s">
        <v>4</v>
      </c>
    </row>
    <row r="43" spans="1:8" x14ac:dyDescent="0.2">
      <c r="A43" s="67"/>
      <c r="B43" s="215"/>
      <c r="C43" s="215"/>
      <c r="D43" s="215"/>
      <c r="E43" s="215"/>
      <c r="F43" s="215"/>
      <c r="G43" s="215"/>
      <c r="H43" t="s">
        <v>4</v>
      </c>
    </row>
    <row r="44" spans="1:8" x14ac:dyDescent="0.2">
      <c r="A44" s="67"/>
      <c r="B44" s="215"/>
      <c r="C44" s="215"/>
      <c r="D44" s="215"/>
      <c r="E44" s="215"/>
      <c r="F44" s="215"/>
      <c r="G44" s="215"/>
      <c r="H44" t="s">
        <v>4</v>
      </c>
    </row>
    <row r="45" spans="1:8" ht="3" customHeight="1" x14ac:dyDescent="0.2">
      <c r="A45" s="67"/>
      <c r="B45" s="215"/>
      <c r="C45" s="215"/>
      <c r="D45" s="215"/>
      <c r="E45" s="215"/>
      <c r="F45" s="215"/>
      <c r="G45" s="215"/>
      <c r="H45" t="s">
        <v>4</v>
      </c>
    </row>
    <row r="46" spans="1:8" x14ac:dyDescent="0.2">
      <c r="B46" s="209"/>
      <c r="C46" s="209"/>
      <c r="D46" s="209"/>
      <c r="E46" s="209"/>
      <c r="F46" s="209"/>
      <c r="G46" s="209"/>
    </row>
    <row r="47" spans="1:8" x14ac:dyDescent="0.2">
      <c r="B47" s="209"/>
      <c r="C47" s="209"/>
      <c r="D47" s="209"/>
      <c r="E47" s="209"/>
      <c r="F47" s="209"/>
      <c r="G47" s="209"/>
    </row>
    <row r="48" spans="1:8" x14ac:dyDescent="0.2">
      <c r="B48" s="209"/>
      <c r="C48" s="209"/>
      <c r="D48" s="209"/>
      <c r="E48" s="209"/>
      <c r="F48" s="209"/>
      <c r="G48" s="209"/>
    </row>
    <row r="49" spans="2:7" x14ac:dyDescent="0.2">
      <c r="B49" s="209"/>
      <c r="C49" s="209"/>
      <c r="D49" s="209"/>
      <c r="E49" s="209"/>
      <c r="F49" s="209"/>
      <c r="G49" s="209"/>
    </row>
    <row r="50" spans="2:7" x14ac:dyDescent="0.2">
      <c r="B50" s="209"/>
      <c r="C50" s="209"/>
      <c r="D50" s="209"/>
      <c r="E50" s="209"/>
      <c r="F50" s="209"/>
      <c r="G50" s="209"/>
    </row>
    <row r="51" spans="2:7" x14ac:dyDescent="0.2">
      <c r="B51" s="209"/>
      <c r="C51" s="209"/>
      <c r="D51" s="209"/>
      <c r="E51" s="209"/>
      <c r="F51" s="209"/>
      <c r="G51" s="209"/>
    </row>
    <row r="52" spans="2:7" x14ac:dyDescent="0.2">
      <c r="B52" s="209"/>
      <c r="C52" s="209"/>
      <c r="D52" s="209"/>
      <c r="E52" s="209"/>
      <c r="F52" s="209"/>
      <c r="G52" s="209"/>
    </row>
    <row r="53" spans="2:7" x14ac:dyDescent="0.2">
      <c r="B53" s="209"/>
      <c r="C53" s="209"/>
      <c r="D53" s="209"/>
      <c r="E53" s="209"/>
      <c r="F53" s="209"/>
      <c r="G53" s="209"/>
    </row>
    <row r="54" spans="2:7" x14ac:dyDescent="0.2">
      <c r="B54" s="209"/>
      <c r="C54" s="209"/>
      <c r="D54" s="209"/>
      <c r="E54" s="209"/>
      <c r="F54" s="209"/>
      <c r="G54" s="209"/>
    </row>
    <row r="55" spans="2:7" x14ac:dyDescent="0.2">
      <c r="B55" s="209"/>
      <c r="C55" s="209"/>
      <c r="D55" s="209"/>
      <c r="E55" s="209"/>
      <c r="F55" s="209"/>
      <c r="G55" s="209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5"/>
  <sheetViews>
    <sheetView workbookViewId="0">
      <selection activeCell="H8" sqref="H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6" t="s">
        <v>5</v>
      </c>
      <c r="B1" s="217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57" ht="13.5" thickBot="1" x14ac:dyDescent="0.25">
      <c r="A2" s="218" t="s">
        <v>1</v>
      </c>
      <c r="B2" s="219"/>
      <c r="C2" s="74" t="str">
        <f>CONCATENATE(cisloobjektu," ",nazevobjektu)</f>
        <v xml:space="preserve"> IO 04 Přípojka NN</v>
      </c>
      <c r="D2" s="75"/>
      <c r="E2" s="76"/>
      <c r="F2" s="75"/>
      <c r="G2" s="220"/>
      <c r="H2" s="220"/>
      <c r="I2" s="221"/>
    </row>
    <row r="3" spans="1:57" ht="13.5" thickTop="1" x14ac:dyDescent="0.2">
      <c r="F3" s="11"/>
    </row>
    <row r="4" spans="1:57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11" customFormat="1" ht="17.25" customHeight="1" thickBot="1" x14ac:dyDescent="0.25">
      <c r="A7" s="154" t="str">
        <f>Položky!B7</f>
        <v>21M</v>
      </c>
      <c r="B7" s="85" t="str">
        <f>Položky!C7</f>
        <v>Elektropřípojka</v>
      </c>
      <c r="C7" s="86"/>
      <c r="D7" s="87"/>
      <c r="E7" s="155"/>
      <c r="F7" s="156">
        <f>Položky!BB14</f>
        <v>0</v>
      </c>
      <c r="G7" s="156">
        <f>Položky!BC14</f>
        <v>0</v>
      </c>
      <c r="H7" s="156">
        <f>Položky!G72</f>
        <v>0</v>
      </c>
      <c r="I7" s="157">
        <f>Položky!BE14</f>
        <v>0</v>
      </c>
    </row>
    <row r="8" spans="1:57" s="93" customFormat="1" ht="13.5" thickBot="1" x14ac:dyDescent="0.25">
      <c r="A8" s="88"/>
      <c r="B8" s="80" t="s">
        <v>50</v>
      </c>
      <c r="C8" s="80"/>
      <c r="D8" s="89"/>
      <c r="E8" s="90">
        <f>SUM(E7:E7)</f>
        <v>0</v>
      </c>
      <c r="F8" s="91">
        <f>SUM(F7:F7)</f>
        <v>0</v>
      </c>
      <c r="G8" s="91">
        <f>SUM(G7:G7)</f>
        <v>0</v>
      </c>
      <c r="H8" s="91">
        <f>SUM(H7:H7)</f>
        <v>0</v>
      </c>
      <c r="I8" s="92">
        <f>SUM(I7:I7)</f>
        <v>0</v>
      </c>
    </row>
    <row r="9" spans="1:57" x14ac:dyDescent="0.2">
      <c r="A9" s="86"/>
      <c r="B9" s="86"/>
      <c r="C9" s="86"/>
      <c r="D9" s="86"/>
      <c r="E9" s="86"/>
      <c r="F9" s="86"/>
      <c r="G9" s="86"/>
      <c r="H9" s="86"/>
      <c r="I9" s="86"/>
    </row>
    <row r="10" spans="1:57" ht="19.5" customHeight="1" x14ac:dyDescent="0.25">
      <c r="A10" s="94" t="s">
        <v>51</v>
      </c>
      <c r="B10" s="94"/>
      <c r="C10" s="94"/>
      <c r="D10" s="94"/>
      <c r="E10" s="94"/>
      <c r="F10" s="94"/>
      <c r="G10" s="95"/>
      <c r="H10" s="94"/>
      <c r="I10" s="94"/>
      <c r="BA10" s="30"/>
      <c r="BB10" s="30"/>
      <c r="BC10" s="30"/>
      <c r="BD10" s="30"/>
      <c r="BE10" s="30"/>
    </row>
    <row r="11" spans="1:57" ht="13.5" thickBot="1" x14ac:dyDescent="0.25">
      <c r="A11" s="96"/>
      <c r="B11" s="96"/>
      <c r="C11" s="96"/>
      <c r="D11" s="96"/>
      <c r="E11" s="96"/>
      <c r="F11" s="96"/>
      <c r="G11" s="96"/>
      <c r="H11" s="96"/>
      <c r="I11" s="96"/>
    </row>
    <row r="12" spans="1:57" x14ac:dyDescent="0.2">
      <c r="A12" s="97" t="s">
        <v>52</v>
      </c>
      <c r="B12" s="98"/>
      <c r="C12" s="98"/>
      <c r="D12" s="99"/>
      <c r="E12" s="100" t="s">
        <v>53</v>
      </c>
      <c r="F12" s="101" t="s">
        <v>54</v>
      </c>
      <c r="G12" s="102" t="s">
        <v>55</v>
      </c>
      <c r="H12" s="103"/>
      <c r="I12" s="104" t="s">
        <v>53</v>
      </c>
    </row>
    <row r="13" spans="1:57" x14ac:dyDescent="0.2">
      <c r="A13" s="105"/>
      <c r="B13" s="106"/>
      <c r="C13" s="106"/>
      <c r="D13" s="107"/>
      <c r="E13" s="108"/>
      <c r="F13" s="109"/>
      <c r="G13" s="110">
        <f>CHOOSE(BA13+1,HSV+PSV,HSV+PSV+Mont,HSV+PSV+Dodavka+Mont,HSV,PSV,Mont,Dodavka,Mont+Dodavka,0)</f>
        <v>0</v>
      </c>
      <c r="H13" s="111"/>
      <c r="I13" s="112">
        <f>E13+F13*G13/100</f>
        <v>0</v>
      </c>
      <c r="BA13">
        <v>8</v>
      </c>
    </row>
    <row r="14" spans="1:57" ht="13.5" thickBot="1" x14ac:dyDescent="0.25">
      <c r="A14" s="113"/>
      <c r="B14" s="114" t="s">
        <v>56</v>
      </c>
      <c r="C14" s="115"/>
      <c r="D14" s="116"/>
      <c r="E14" s="117"/>
      <c r="F14" s="118"/>
      <c r="G14" s="118"/>
      <c r="H14" s="222">
        <f>SUM(H13:H13)</f>
        <v>0</v>
      </c>
      <c r="I14" s="223"/>
    </row>
    <row r="15" spans="1:57" x14ac:dyDescent="0.2">
      <c r="A15" s="96"/>
      <c r="B15" s="96"/>
      <c r="C15" s="96"/>
      <c r="D15" s="96"/>
      <c r="E15" s="96"/>
      <c r="F15" s="96"/>
      <c r="G15" s="96"/>
      <c r="H15" s="96"/>
      <c r="I15" s="96"/>
    </row>
    <row r="16" spans="1:57" x14ac:dyDescent="0.2">
      <c r="B16" s="93"/>
      <c r="F16" s="119"/>
      <c r="G16" s="120"/>
      <c r="H16" s="120"/>
      <c r="I16" s="121"/>
    </row>
    <row r="17" spans="6:9" x14ac:dyDescent="0.2">
      <c r="F17" s="119"/>
      <c r="G17" s="120"/>
      <c r="H17" s="120"/>
      <c r="I17" s="121"/>
    </row>
    <row r="18" spans="6:9" x14ac:dyDescent="0.2">
      <c r="F18" s="119"/>
      <c r="G18" s="120"/>
      <c r="H18" s="120"/>
      <c r="I18" s="121"/>
    </row>
    <row r="19" spans="6:9" x14ac:dyDescent="0.2">
      <c r="F19" s="119"/>
      <c r="G19" s="120"/>
      <c r="H19" s="120"/>
      <c r="I19" s="121"/>
    </row>
    <row r="20" spans="6:9" x14ac:dyDescent="0.2">
      <c r="F20" s="119"/>
      <c r="G20" s="120"/>
      <c r="H20" s="120"/>
      <c r="I20" s="121"/>
    </row>
    <row r="21" spans="6:9" x14ac:dyDescent="0.2">
      <c r="F21" s="119"/>
      <c r="G21" s="120"/>
      <c r="H21" s="120"/>
      <c r="I21" s="121"/>
    </row>
    <row r="22" spans="6:9" x14ac:dyDescent="0.2">
      <c r="F22" s="119"/>
      <c r="G22" s="120"/>
      <c r="H22" s="120"/>
      <c r="I22" s="121"/>
    </row>
    <row r="23" spans="6:9" x14ac:dyDescent="0.2">
      <c r="F23" s="119"/>
      <c r="G23" s="120"/>
      <c r="H23" s="120"/>
      <c r="I23" s="121"/>
    </row>
    <row r="24" spans="6:9" x14ac:dyDescent="0.2">
      <c r="F24" s="119"/>
      <c r="G24" s="120"/>
      <c r="H24" s="120"/>
      <c r="I24" s="121"/>
    </row>
    <row r="25" spans="6:9" x14ac:dyDescent="0.2">
      <c r="F25" s="119"/>
      <c r="G25" s="120"/>
      <c r="H25" s="120"/>
      <c r="I25" s="121"/>
    </row>
    <row r="26" spans="6:9" x14ac:dyDescent="0.2">
      <c r="F26" s="119"/>
      <c r="G26" s="120"/>
      <c r="H26" s="120"/>
      <c r="I26" s="121"/>
    </row>
    <row r="27" spans="6:9" x14ac:dyDescent="0.2">
      <c r="F27" s="119"/>
      <c r="G27" s="120"/>
      <c r="H27" s="120"/>
      <c r="I27" s="121"/>
    </row>
    <row r="28" spans="6:9" x14ac:dyDescent="0.2">
      <c r="F28" s="119"/>
      <c r="G28" s="120"/>
      <c r="H28" s="120"/>
      <c r="I28" s="121"/>
    </row>
    <row r="29" spans="6:9" x14ac:dyDescent="0.2">
      <c r="F29" s="119"/>
      <c r="G29" s="120"/>
      <c r="H29" s="120"/>
      <c r="I29" s="121"/>
    </row>
    <row r="30" spans="6:9" x14ac:dyDescent="0.2">
      <c r="F30" s="119"/>
      <c r="G30" s="120"/>
      <c r="H30" s="120"/>
      <c r="I30" s="121"/>
    </row>
    <row r="31" spans="6:9" x14ac:dyDescent="0.2">
      <c r="F31" s="119"/>
      <c r="G31" s="120"/>
      <c r="H31" s="120"/>
      <c r="I31" s="121"/>
    </row>
    <row r="32" spans="6:9" x14ac:dyDescent="0.2">
      <c r="F32" s="119"/>
      <c r="G32" s="120"/>
      <c r="H32" s="120"/>
      <c r="I32" s="121"/>
    </row>
    <row r="33" spans="6:9" x14ac:dyDescent="0.2">
      <c r="F33" s="119"/>
      <c r="G33" s="120"/>
      <c r="H33" s="120"/>
      <c r="I33" s="121"/>
    </row>
    <row r="34" spans="6:9" x14ac:dyDescent="0.2">
      <c r="F34" s="119"/>
      <c r="G34" s="120"/>
      <c r="H34" s="120"/>
      <c r="I34" s="121"/>
    </row>
    <row r="35" spans="6:9" x14ac:dyDescent="0.2">
      <c r="F35" s="119"/>
      <c r="G35" s="120"/>
      <c r="H35" s="120"/>
      <c r="I35" s="121"/>
    </row>
    <row r="36" spans="6:9" x14ac:dyDescent="0.2">
      <c r="F36" s="119"/>
      <c r="G36" s="120"/>
      <c r="H36" s="120"/>
      <c r="I36" s="121"/>
    </row>
    <row r="37" spans="6:9" x14ac:dyDescent="0.2">
      <c r="F37" s="119"/>
      <c r="G37" s="120"/>
      <c r="H37" s="120"/>
      <c r="I37" s="121"/>
    </row>
    <row r="38" spans="6:9" x14ac:dyDescent="0.2">
      <c r="F38" s="119"/>
      <c r="G38" s="120"/>
      <c r="H38" s="120"/>
      <c r="I38" s="121"/>
    </row>
    <row r="39" spans="6:9" x14ac:dyDescent="0.2">
      <c r="F39" s="119"/>
      <c r="G39" s="120"/>
      <c r="H39" s="120"/>
      <c r="I39" s="121"/>
    </row>
    <row r="40" spans="6:9" x14ac:dyDescent="0.2">
      <c r="F40" s="119"/>
      <c r="G40" s="120"/>
      <c r="H40" s="120"/>
      <c r="I40" s="121"/>
    </row>
    <row r="41" spans="6:9" x14ac:dyDescent="0.2">
      <c r="F41" s="119"/>
      <c r="G41" s="120"/>
      <c r="H41" s="120"/>
      <c r="I41" s="121"/>
    </row>
    <row r="42" spans="6:9" x14ac:dyDescent="0.2">
      <c r="F42" s="119"/>
      <c r="G42" s="120"/>
      <c r="H42" s="120"/>
      <c r="I42" s="121"/>
    </row>
    <row r="43" spans="6:9" x14ac:dyDescent="0.2">
      <c r="F43" s="119"/>
      <c r="G43" s="120"/>
      <c r="H43" s="120"/>
      <c r="I43" s="121"/>
    </row>
    <row r="44" spans="6:9" x14ac:dyDescent="0.2">
      <c r="F44" s="119"/>
      <c r="G44" s="120"/>
      <c r="H44" s="120"/>
      <c r="I44" s="121"/>
    </row>
    <row r="45" spans="6:9" x14ac:dyDescent="0.2">
      <c r="F45" s="119"/>
      <c r="G45" s="120"/>
      <c r="H45" s="120"/>
      <c r="I45" s="121"/>
    </row>
    <row r="46" spans="6:9" x14ac:dyDescent="0.2">
      <c r="F46" s="119"/>
      <c r="G46" s="120"/>
      <c r="H46" s="120"/>
      <c r="I46" s="121"/>
    </row>
    <row r="47" spans="6:9" x14ac:dyDescent="0.2">
      <c r="F47" s="119"/>
      <c r="G47" s="120"/>
      <c r="H47" s="120"/>
      <c r="I47" s="121"/>
    </row>
    <row r="48" spans="6:9" x14ac:dyDescent="0.2">
      <c r="F48" s="119"/>
      <c r="G48" s="120"/>
      <c r="H48" s="120"/>
      <c r="I48" s="121"/>
    </row>
    <row r="49" spans="6:9" x14ac:dyDescent="0.2">
      <c r="F49" s="119"/>
      <c r="G49" s="120"/>
      <c r="H49" s="120"/>
      <c r="I49" s="121"/>
    </row>
    <row r="50" spans="6:9" x14ac:dyDescent="0.2">
      <c r="F50" s="119"/>
      <c r="G50" s="120"/>
      <c r="H50" s="120"/>
      <c r="I50" s="121"/>
    </row>
    <row r="51" spans="6:9" x14ac:dyDescent="0.2">
      <c r="F51" s="119"/>
      <c r="G51" s="120"/>
      <c r="H51" s="120"/>
      <c r="I51" s="121"/>
    </row>
    <row r="52" spans="6:9" x14ac:dyDescent="0.2">
      <c r="F52" s="119"/>
      <c r="G52" s="120"/>
      <c r="H52" s="120"/>
      <c r="I52" s="121"/>
    </row>
    <row r="53" spans="6:9" x14ac:dyDescent="0.2">
      <c r="F53" s="119"/>
      <c r="G53" s="120"/>
      <c r="H53" s="120"/>
      <c r="I53" s="121"/>
    </row>
    <row r="54" spans="6:9" x14ac:dyDescent="0.2">
      <c r="F54" s="119"/>
      <c r="G54" s="120"/>
      <c r="H54" s="120"/>
      <c r="I54" s="121"/>
    </row>
    <row r="55" spans="6:9" x14ac:dyDescent="0.2">
      <c r="F55" s="119"/>
      <c r="G55" s="120"/>
      <c r="H55" s="120"/>
      <c r="I55" s="121"/>
    </row>
    <row r="56" spans="6:9" x14ac:dyDescent="0.2">
      <c r="F56" s="119"/>
      <c r="G56" s="120"/>
      <c r="H56" s="120"/>
      <c r="I56" s="121"/>
    </row>
    <row r="57" spans="6:9" x14ac:dyDescent="0.2">
      <c r="F57" s="119"/>
      <c r="G57" s="120"/>
      <c r="H57" s="120"/>
      <c r="I57" s="121"/>
    </row>
    <row r="58" spans="6:9" x14ac:dyDescent="0.2">
      <c r="F58" s="119"/>
      <c r="G58" s="120"/>
      <c r="H58" s="120"/>
      <c r="I58" s="121"/>
    </row>
    <row r="59" spans="6:9" x14ac:dyDescent="0.2">
      <c r="F59" s="119"/>
      <c r="G59" s="120"/>
      <c r="H59" s="120"/>
      <c r="I59" s="121"/>
    </row>
    <row r="60" spans="6:9" x14ac:dyDescent="0.2">
      <c r="F60" s="119"/>
      <c r="G60" s="120"/>
      <c r="H60" s="120"/>
      <c r="I60" s="121"/>
    </row>
    <row r="61" spans="6:9" x14ac:dyDescent="0.2">
      <c r="F61" s="119"/>
      <c r="G61" s="120"/>
      <c r="H61" s="120"/>
      <c r="I61" s="121"/>
    </row>
    <row r="62" spans="6:9" x14ac:dyDescent="0.2">
      <c r="F62" s="119"/>
      <c r="G62" s="120"/>
      <c r="H62" s="120"/>
      <c r="I62" s="121"/>
    </row>
    <row r="63" spans="6:9" x14ac:dyDescent="0.2">
      <c r="F63" s="119"/>
      <c r="G63" s="120"/>
      <c r="H63" s="120"/>
      <c r="I63" s="121"/>
    </row>
    <row r="64" spans="6:9" x14ac:dyDescent="0.2">
      <c r="F64" s="119"/>
      <c r="G64" s="120"/>
      <c r="H64" s="120"/>
      <c r="I64" s="121"/>
    </row>
    <row r="65" spans="6:9" x14ac:dyDescent="0.2">
      <c r="F65" s="119"/>
      <c r="G65" s="120"/>
      <c r="H65" s="120"/>
      <c r="I65" s="121"/>
    </row>
  </sheetData>
  <mergeCells count="4">
    <mergeCell ref="A1:B1"/>
    <mergeCell ref="A2:B2"/>
    <mergeCell ref="G2:I2"/>
    <mergeCell ref="H14:I1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1"/>
  <sheetViews>
    <sheetView showGridLines="0" showZeros="0" tabSelected="1" view="pageBreakPreview" zoomScaleNormal="100" zoomScaleSheetLayoutView="100" workbookViewId="0">
      <selection activeCell="F8" sqref="F8:F72"/>
    </sheetView>
  </sheetViews>
  <sheetFormatPr defaultRowHeight="12.75" x14ac:dyDescent="0.2"/>
  <cols>
    <col min="1" max="1" width="3.85546875" style="122" customWidth="1"/>
    <col min="2" max="2" width="12" style="122" customWidth="1"/>
    <col min="3" max="3" width="40.42578125" style="122" customWidth="1"/>
    <col min="4" max="4" width="5.5703125" style="122" customWidth="1"/>
    <col min="5" max="5" width="8.5703125" style="148" customWidth="1"/>
    <col min="6" max="6" width="9.85546875" style="122" customWidth="1"/>
    <col min="7" max="7" width="13.85546875" style="122" customWidth="1"/>
    <col min="8" max="16384" width="9.140625" style="122"/>
  </cols>
  <sheetData>
    <row r="1" spans="1:104" ht="15.75" x14ac:dyDescent="0.25">
      <c r="A1" s="224" t="s">
        <v>57</v>
      </c>
      <c r="B1" s="224"/>
      <c r="C1" s="224"/>
      <c r="D1" s="224"/>
      <c r="E1" s="224"/>
      <c r="F1" s="224"/>
      <c r="G1" s="224"/>
    </row>
    <row r="2" spans="1:104" ht="13.5" thickBot="1" x14ac:dyDescent="0.25">
      <c r="A2" s="123"/>
      <c r="B2" s="124"/>
      <c r="C2" s="125"/>
      <c r="D2" s="125"/>
      <c r="E2" s="126"/>
      <c r="F2" s="125"/>
      <c r="G2" s="125"/>
    </row>
    <row r="3" spans="1:104" ht="13.5" thickTop="1" x14ac:dyDescent="0.2">
      <c r="A3" s="225" t="s">
        <v>5</v>
      </c>
      <c r="B3" s="226"/>
      <c r="C3" s="127" t="str">
        <f>CONCATENATE(cislostavby," ",nazevstavby)</f>
        <v xml:space="preserve"> Sníž.energet.náročnosti pro vytápění věznice Příbram</v>
      </c>
      <c r="D3" s="128"/>
      <c r="E3" s="129"/>
      <c r="F3" s="130">
        <f>Rekapitulace!H1</f>
        <v>0</v>
      </c>
      <c r="G3" s="131"/>
    </row>
    <row r="4" spans="1:104" ht="13.5" thickBot="1" x14ac:dyDescent="0.25">
      <c r="A4" s="227" t="s">
        <v>1</v>
      </c>
      <c r="B4" s="228"/>
      <c r="C4" s="132" t="str">
        <f>CONCATENATE(cisloobjektu," ",nazevobjektu)</f>
        <v xml:space="preserve"> IO 04 Přípojka NN</v>
      </c>
      <c r="D4" s="133"/>
      <c r="E4" s="229"/>
      <c r="F4" s="229"/>
      <c r="G4" s="230"/>
    </row>
    <row r="5" spans="1:104" ht="13.5" thickTop="1" x14ac:dyDescent="0.2">
      <c r="A5" s="134"/>
      <c r="B5" s="135"/>
      <c r="C5" s="135"/>
      <c r="D5" s="123"/>
      <c r="E5" s="136"/>
      <c r="F5" s="123"/>
      <c r="G5" s="137"/>
    </row>
    <row r="6" spans="1:104" x14ac:dyDescent="0.2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 x14ac:dyDescent="0.2">
      <c r="A7" s="159" t="s">
        <v>65</v>
      </c>
      <c r="B7" s="160" t="s">
        <v>108</v>
      </c>
      <c r="C7" s="161" t="s">
        <v>109</v>
      </c>
      <c r="D7" s="162"/>
      <c r="E7" s="163"/>
      <c r="F7" s="163"/>
      <c r="G7" s="164"/>
      <c r="H7" s="142"/>
      <c r="I7" s="142"/>
      <c r="O7" s="143">
        <v>1</v>
      </c>
    </row>
    <row r="8" spans="1:104" ht="22.5" x14ac:dyDescent="0.2">
      <c r="A8" s="184">
        <v>1</v>
      </c>
      <c r="B8" s="144" t="s">
        <v>128</v>
      </c>
      <c r="C8" s="177" t="s">
        <v>73</v>
      </c>
      <c r="D8" s="178" t="s">
        <v>74</v>
      </c>
      <c r="E8" s="179">
        <v>1</v>
      </c>
      <c r="F8" s="180"/>
      <c r="G8" s="171">
        <f>E8*F8</f>
        <v>0</v>
      </c>
      <c r="O8" s="143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 t="shared" ref="BA8:BA13" si="0">IF(AZ8=1,G8,0)</f>
        <v>0</v>
      </c>
      <c r="BB8" s="122">
        <f t="shared" ref="BB8:BB13" si="1">IF(AZ8=2,G8,0)</f>
        <v>0</v>
      </c>
      <c r="BC8" s="122">
        <f t="shared" ref="BC8:BC13" si="2">IF(AZ8=3,G8,0)</f>
        <v>0</v>
      </c>
      <c r="BD8" s="122">
        <f t="shared" ref="BD8:BD13" si="3">IF(AZ8=4,G8,0)</f>
        <v>0</v>
      </c>
      <c r="BE8" s="122">
        <f t="shared" ref="BE8:BE13" si="4">IF(AZ8=5,G8,0)</f>
        <v>0</v>
      </c>
      <c r="CZ8" s="122">
        <v>3.0000000000000001E-3</v>
      </c>
    </row>
    <row r="9" spans="1:104" x14ac:dyDescent="0.2">
      <c r="A9" s="184">
        <v>2</v>
      </c>
      <c r="B9" s="144" t="s">
        <v>115</v>
      </c>
      <c r="C9" s="177" t="s">
        <v>49</v>
      </c>
      <c r="D9" s="178" t="s">
        <v>74</v>
      </c>
      <c r="E9" s="179">
        <v>1</v>
      </c>
      <c r="F9" s="180"/>
      <c r="G9" s="171">
        <f t="shared" ref="G9:G33" si="5">E9*F9</f>
        <v>0</v>
      </c>
      <c r="O9" s="143">
        <v>2</v>
      </c>
      <c r="AA9" s="122">
        <v>12</v>
      </c>
      <c r="AB9" s="122">
        <v>0</v>
      </c>
      <c r="AC9" s="122">
        <v>2</v>
      </c>
      <c r="AZ9" s="122">
        <v>1</v>
      </c>
      <c r="BA9" s="122">
        <f t="shared" si="0"/>
        <v>0</v>
      </c>
      <c r="BB9" s="122">
        <f t="shared" si="1"/>
        <v>0</v>
      </c>
      <c r="BC9" s="122">
        <f t="shared" si="2"/>
        <v>0</v>
      </c>
      <c r="BD9" s="122">
        <f t="shared" si="3"/>
        <v>0</v>
      </c>
      <c r="BE9" s="122">
        <f t="shared" si="4"/>
        <v>0</v>
      </c>
      <c r="CZ9" s="122">
        <v>0</v>
      </c>
    </row>
    <row r="10" spans="1:104" x14ac:dyDescent="0.2">
      <c r="A10" s="184">
        <v>3</v>
      </c>
      <c r="B10" s="144" t="s">
        <v>116</v>
      </c>
      <c r="C10" s="177" t="s">
        <v>75</v>
      </c>
      <c r="D10" s="178" t="s">
        <v>76</v>
      </c>
      <c r="E10" s="179">
        <v>1</v>
      </c>
      <c r="F10" s="180"/>
      <c r="G10" s="171">
        <f t="shared" si="5"/>
        <v>0</v>
      </c>
      <c r="O10" s="143">
        <v>2</v>
      </c>
      <c r="AA10" s="122">
        <v>12</v>
      </c>
      <c r="AB10" s="122">
        <v>0</v>
      </c>
      <c r="AC10" s="122">
        <v>3</v>
      </c>
      <c r="AZ10" s="122">
        <v>1</v>
      </c>
      <c r="BA10" s="122">
        <f t="shared" si="0"/>
        <v>0</v>
      </c>
      <c r="BB10" s="122">
        <f t="shared" si="1"/>
        <v>0</v>
      </c>
      <c r="BC10" s="122">
        <f t="shared" si="2"/>
        <v>0</v>
      </c>
      <c r="BD10" s="122">
        <f t="shared" si="3"/>
        <v>0</v>
      </c>
      <c r="BE10" s="122">
        <f t="shared" si="4"/>
        <v>0</v>
      </c>
      <c r="CZ10" s="122">
        <v>0</v>
      </c>
    </row>
    <row r="11" spans="1:104" x14ac:dyDescent="0.2">
      <c r="A11" s="184">
        <v>4</v>
      </c>
      <c r="B11" s="144" t="s">
        <v>117</v>
      </c>
      <c r="C11" s="177" t="s">
        <v>77</v>
      </c>
      <c r="D11" s="178" t="s">
        <v>68</v>
      </c>
      <c r="E11" s="179">
        <v>335</v>
      </c>
      <c r="F11" s="180"/>
      <c r="G11" s="171">
        <f t="shared" si="5"/>
        <v>0</v>
      </c>
      <c r="O11" s="143">
        <v>2</v>
      </c>
      <c r="AA11" s="122">
        <v>12</v>
      </c>
      <c r="AB11" s="122">
        <v>0</v>
      </c>
      <c r="AC11" s="122">
        <v>4</v>
      </c>
      <c r="AZ11" s="122">
        <v>1</v>
      </c>
      <c r="BA11" s="122">
        <f t="shared" si="0"/>
        <v>0</v>
      </c>
      <c r="BB11" s="122">
        <f t="shared" si="1"/>
        <v>0</v>
      </c>
      <c r="BC11" s="122">
        <f t="shared" si="2"/>
        <v>0</v>
      </c>
      <c r="BD11" s="122">
        <f t="shared" si="3"/>
        <v>0</v>
      </c>
      <c r="BE11" s="122">
        <f t="shared" si="4"/>
        <v>0</v>
      </c>
      <c r="CZ11" s="122">
        <v>0</v>
      </c>
    </row>
    <row r="12" spans="1:104" x14ac:dyDescent="0.2">
      <c r="A12" s="184">
        <v>5</v>
      </c>
      <c r="B12" s="144" t="s">
        <v>118</v>
      </c>
      <c r="C12" s="177" t="s">
        <v>49</v>
      </c>
      <c r="D12" s="178" t="s">
        <v>68</v>
      </c>
      <c r="E12" s="179">
        <v>335</v>
      </c>
      <c r="F12" s="180"/>
      <c r="G12" s="171">
        <f t="shared" si="5"/>
        <v>0</v>
      </c>
      <c r="O12" s="143">
        <v>2</v>
      </c>
      <c r="AA12" s="122">
        <v>12</v>
      </c>
      <c r="AB12" s="122">
        <v>0</v>
      </c>
      <c r="AC12" s="122">
        <v>5</v>
      </c>
      <c r="AZ12" s="122">
        <v>1</v>
      </c>
      <c r="BA12" s="122">
        <f t="shared" si="0"/>
        <v>0</v>
      </c>
      <c r="BB12" s="122">
        <f t="shared" si="1"/>
        <v>0</v>
      </c>
      <c r="BC12" s="122">
        <f t="shared" si="2"/>
        <v>0</v>
      </c>
      <c r="BD12" s="122">
        <f t="shared" si="3"/>
        <v>0</v>
      </c>
      <c r="BE12" s="122">
        <f t="shared" si="4"/>
        <v>0</v>
      </c>
      <c r="CZ12" s="122">
        <v>0</v>
      </c>
    </row>
    <row r="13" spans="1:104" x14ac:dyDescent="0.2">
      <c r="A13" s="184">
        <v>6</v>
      </c>
      <c r="B13" s="144" t="s">
        <v>119</v>
      </c>
      <c r="C13" s="177" t="s">
        <v>78</v>
      </c>
      <c r="D13" s="178" t="s">
        <v>74</v>
      </c>
      <c r="E13" s="179">
        <v>2</v>
      </c>
      <c r="F13" s="180"/>
      <c r="G13" s="171">
        <f t="shared" si="5"/>
        <v>0</v>
      </c>
      <c r="O13" s="143">
        <v>2</v>
      </c>
      <c r="AA13" s="122">
        <v>12</v>
      </c>
      <c r="AB13" s="122">
        <v>0</v>
      </c>
      <c r="AC13" s="122">
        <v>6</v>
      </c>
      <c r="AZ13" s="122">
        <v>1</v>
      </c>
      <c r="BA13" s="122">
        <f t="shared" si="0"/>
        <v>0</v>
      </c>
      <c r="BB13" s="122">
        <f t="shared" si="1"/>
        <v>0</v>
      </c>
      <c r="BC13" s="122">
        <f t="shared" si="2"/>
        <v>0</v>
      </c>
      <c r="BD13" s="122">
        <f t="shared" si="3"/>
        <v>0</v>
      </c>
      <c r="BE13" s="122">
        <f t="shared" si="4"/>
        <v>0</v>
      </c>
      <c r="CZ13" s="122">
        <v>0</v>
      </c>
    </row>
    <row r="14" spans="1:104" x14ac:dyDescent="0.2">
      <c r="A14" s="184">
        <v>7</v>
      </c>
      <c r="B14" s="187" t="s">
        <v>110</v>
      </c>
      <c r="C14" s="177" t="s">
        <v>79</v>
      </c>
      <c r="D14" s="178" t="s">
        <v>68</v>
      </c>
      <c r="E14" s="179">
        <v>335</v>
      </c>
      <c r="F14" s="180"/>
      <c r="G14" s="171">
        <f t="shared" si="5"/>
        <v>0</v>
      </c>
      <c r="O14" s="143">
        <v>4</v>
      </c>
      <c r="BA14" s="145">
        <f>SUM(BA7:BA13)</f>
        <v>0</v>
      </c>
      <c r="BB14" s="145">
        <f>SUM(BB7:BB13)</f>
        <v>0</v>
      </c>
      <c r="BC14" s="145">
        <f>SUM(BC7:BC13)</f>
        <v>0</v>
      </c>
      <c r="BD14" s="145">
        <f>SUM(BD7:BD13)</f>
        <v>0</v>
      </c>
      <c r="BE14" s="145">
        <f>SUM(BE7:BE13)</f>
        <v>0</v>
      </c>
    </row>
    <row r="15" spans="1:104" x14ac:dyDescent="0.2">
      <c r="A15" s="184">
        <v>8</v>
      </c>
      <c r="B15" s="187" t="s">
        <v>111</v>
      </c>
      <c r="C15" s="177" t="s">
        <v>80</v>
      </c>
      <c r="D15" s="178" t="s">
        <v>66</v>
      </c>
      <c r="E15" s="179">
        <v>95</v>
      </c>
      <c r="F15" s="180"/>
      <c r="G15" s="171">
        <f t="shared" si="5"/>
        <v>0</v>
      </c>
      <c r="H15" s="142"/>
      <c r="I15" s="142"/>
      <c r="O15" s="143">
        <v>1</v>
      </c>
    </row>
    <row r="16" spans="1:104" x14ac:dyDescent="0.2">
      <c r="A16" s="184">
        <v>9</v>
      </c>
      <c r="B16" s="144" t="s">
        <v>112</v>
      </c>
      <c r="C16" s="177" t="s">
        <v>81</v>
      </c>
      <c r="D16" s="178" t="s">
        <v>66</v>
      </c>
      <c r="E16" s="179">
        <v>12</v>
      </c>
      <c r="F16" s="180"/>
      <c r="G16" s="171">
        <f t="shared" si="5"/>
        <v>0</v>
      </c>
      <c r="O16" s="143">
        <v>2</v>
      </c>
      <c r="AA16" s="122">
        <v>12</v>
      </c>
      <c r="AB16" s="122">
        <v>0</v>
      </c>
      <c r="AC16" s="122">
        <v>7</v>
      </c>
      <c r="AZ16" s="122">
        <v>1</v>
      </c>
      <c r="BA16" s="122">
        <f>IF(AZ16=1,G16,0)</f>
        <v>0</v>
      </c>
      <c r="BB16" s="122">
        <f>IF(AZ16=2,G16,0)</f>
        <v>0</v>
      </c>
      <c r="BC16" s="122">
        <f>IF(AZ16=3,G16,0)</f>
        <v>0</v>
      </c>
      <c r="BD16" s="122">
        <f>IF(AZ16=4,G16,0)</f>
        <v>0</v>
      </c>
      <c r="BE16" s="122">
        <f>IF(AZ16=5,G16,0)</f>
        <v>0</v>
      </c>
      <c r="CZ16" s="122">
        <v>2.42198</v>
      </c>
    </row>
    <row r="17" spans="1:104" x14ac:dyDescent="0.2">
      <c r="A17" s="184">
        <v>10</v>
      </c>
      <c r="B17" s="144" t="s">
        <v>113</v>
      </c>
      <c r="C17" s="177" t="s">
        <v>82</v>
      </c>
      <c r="D17" s="178" t="s">
        <v>68</v>
      </c>
      <c r="E17" s="179">
        <v>335</v>
      </c>
      <c r="F17" s="180"/>
      <c r="G17" s="171">
        <f t="shared" si="5"/>
        <v>0</v>
      </c>
      <c r="O17" s="143">
        <v>2</v>
      </c>
      <c r="AA17" s="122">
        <v>12</v>
      </c>
      <c r="AB17" s="122">
        <v>0</v>
      </c>
      <c r="AC17" s="122">
        <v>8</v>
      </c>
      <c r="AZ17" s="122">
        <v>1</v>
      </c>
      <c r="BA17" s="122">
        <f>IF(AZ17=1,G17,0)</f>
        <v>0</v>
      </c>
      <c r="BB17" s="122">
        <f>IF(AZ17=2,G17,0)</f>
        <v>0</v>
      </c>
      <c r="BC17" s="122">
        <f>IF(AZ17=3,G17,0)</f>
        <v>0</v>
      </c>
      <c r="BD17" s="122">
        <f>IF(AZ17=4,G17,0)</f>
        <v>0</v>
      </c>
      <c r="BE17" s="122">
        <f>IF(AZ17=5,G17,0)</f>
        <v>0</v>
      </c>
      <c r="CZ17" s="122">
        <v>0</v>
      </c>
    </row>
    <row r="18" spans="1:104" x14ac:dyDescent="0.2">
      <c r="A18" s="184">
        <v>11</v>
      </c>
      <c r="B18" s="144" t="s">
        <v>114</v>
      </c>
      <c r="C18" s="177" t="s">
        <v>83</v>
      </c>
      <c r="D18" s="178" t="s">
        <v>68</v>
      </c>
      <c r="E18" s="179">
        <v>335</v>
      </c>
      <c r="F18" s="180"/>
      <c r="G18" s="171">
        <f t="shared" si="5"/>
        <v>0</v>
      </c>
      <c r="O18" s="143">
        <v>2</v>
      </c>
      <c r="AA18" s="122">
        <v>12</v>
      </c>
      <c r="AB18" s="122">
        <v>0</v>
      </c>
      <c r="AC18" s="122">
        <v>9</v>
      </c>
      <c r="AZ18" s="122">
        <v>1</v>
      </c>
      <c r="BA18" s="122">
        <f>IF(AZ18=1,G18,0)</f>
        <v>0</v>
      </c>
      <c r="BB18" s="122">
        <f>IF(AZ18=2,G18,0)</f>
        <v>0</v>
      </c>
      <c r="BC18" s="122">
        <f>IF(AZ18=3,G18,0)</f>
        <v>0</v>
      </c>
      <c r="BD18" s="122">
        <f>IF(AZ18=4,G18,0)</f>
        <v>0</v>
      </c>
      <c r="BE18" s="122">
        <f>IF(AZ18=5,G18,0)</f>
        <v>0</v>
      </c>
      <c r="CZ18" s="122">
        <v>1.0662499999999999</v>
      </c>
    </row>
    <row r="19" spans="1:104" x14ac:dyDescent="0.2">
      <c r="A19" s="184">
        <v>12</v>
      </c>
      <c r="B19" s="187" t="s">
        <v>120</v>
      </c>
      <c r="C19" s="177" t="s">
        <v>84</v>
      </c>
      <c r="D19" s="178" t="s">
        <v>68</v>
      </c>
      <c r="E19" s="179">
        <v>45</v>
      </c>
      <c r="F19" s="180"/>
      <c r="G19" s="171">
        <f t="shared" si="5"/>
        <v>0</v>
      </c>
      <c r="O19" s="143">
        <v>4</v>
      </c>
      <c r="BA19" s="145">
        <f>SUM(BA15:BA18)</f>
        <v>0</v>
      </c>
      <c r="BB19" s="145">
        <f>SUM(BB15:BB18)</f>
        <v>0</v>
      </c>
      <c r="BC19" s="145">
        <f>SUM(BC15:BC18)</f>
        <v>0</v>
      </c>
      <c r="BD19" s="145">
        <f>SUM(BD15:BD18)</f>
        <v>0</v>
      </c>
      <c r="BE19" s="145">
        <f>SUM(BE15:BE18)</f>
        <v>0</v>
      </c>
    </row>
    <row r="20" spans="1:104" x14ac:dyDescent="0.2">
      <c r="A20" s="184">
        <v>13</v>
      </c>
      <c r="B20" s="187" t="s">
        <v>121</v>
      </c>
      <c r="C20" s="177" t="s">
        <v>85</v>
      </c>
      <c r="D20" s="178" t="s">
        <v>68</v>
      </c>
      <c r="E20" s="179">
        <v>30</v>
      </c>
      <c r="F20" s="180"/>
      <c r="G20" s="171">
        <f t="shared" si="5"/>
        <v>0</v>
      </c>
      <c r="H20" s="142"/>
      <c r="I20" s="142"/>
      <c r="O20" s="143">
        <v>1</v>
      </c>
    </row>
    <row r="21" spans="1:104" x14ac:dyDescent="0.2">
      <c r="A21" s="184">
        <v>14</v>
      </c>
      <c r="B21" s="144" t="s">
        <v>122</v>
      </c>
      <c r="C21" s="177" t="s">
        <v>49</v>
      </c>
      <c r="D21" s="178" t="s">
        <v>68</v>
      </c>
      <c r="E21" s="179">
        <v>30</v>
      </c>
      <c r="F21" s="180"/>
      <c r="G21" s="171">
        <f t="shared" si="5"/>
        <v>0</v>
      </c>
      <c r="O21" s="143">
        <v>2</v>
      </c>
      <c r="AA21" s="122">
        <v>12</v>
      </c>
      <c r="AB21" s="122">
        <v>0</v>
      </c>
      <c r="AC21" s="122">
        <v>10</v>
      </c>
      <c r="AZ21" s="122">
        <v>1</v>
      </c>
      <c r="BA21" s="122">
        <f>IF(AZ21=1,G21,0)</f>
        <v>0</v>
      </c>
      <c r="BB21" s="122">
        <f>IF(AZ21=2,G21,0)</f>
        <v>0</v>
      </c>
      <c r="BC21" s="122">
        <f>IF(AZ21=3,G21,0)</f>
        <v>0</v>
      </c>
      <c r="BD21" s="122">
        <f>IF(AZ21=4,G21,0)</f>
        <v>0</v>
      </c>
      <c r="BE21" s="122">
        <f>IF(AZ21=5,G21,0)</f>
        <v>0</v>
      </c>
      <c r="CZ21" s="122">
        <v>2.3785500000000002</v>
      </c>
    </row>
    <row r="22" spans="1:104" x14ac:dyDescent="0.2">
      <c r="A22" s="184">
        <v>15</v>
      </c>
      <c r="B22" s="144" t="s">
        <v>123</v>
      </c>
      <c r="C22" s="177" t="s">
        <v>86</v>
      </c>
      <c r="D22" s="178" t="s">
        <v>74</v>
      </c>
      <c r="E22" s="179">
        <v>1</v>
      </c>
      <c r="F22" s="180"/>
      <c r="G22" s="171">
        <f t="shared" si="5"/>
        <v>0</v>
      </c>
      <c r="O22" s="143">
        <v>2</v>
      </c>
      <c r="AA22" s="122">
        <v>12</v>
      </c>
      <c r="AB22" s="122">
        <v>0</v>
      </c>
      <c r="AC22" s="122">
        <v>11</v>
      </c>
      <c r="AZ22" s="122">
        <v>1</v>
      </c>
      <c r="BA22" s="122">
        <f>IF(AZ22=1,G22,0)</f>
        <v>0</v>
      </c>
      <c r="BB22" s="122">
        <f>IF(AZ22=2,G22,0)</f>
        <v>0</v>
      </c>
      <c r="BC22" s="122">
        <f>IF(AZ22=3,G22,0)</f>
        <v>0</v>
      </c>
      <c r="BD22" s="122">
        <f>IF(AZ22=4,G22,0)</f>
        <v>0</v>
      </c>
      <c r="BE22" s="122">
        <f>IF(AZ22=5,G22,0)</f>
        <v>0</v>
      </c>
      <c r="CZ22" s="122">
        <v>4.1799999999999997E-3</v>
      </c>
    </row>
    <row r="23" spans="1:104" x14ac:dyDescent="0.2">
      <c r="A23" s="184">
        <v>16</v>
      </c>
      <c r="B23" s="144" t="s">
        <v>124</v>
      </c>
      <c r="C23" s="177" t="s">
        <v>49</v>
      </c>
      <c r="D23" s="178" t="s">
        <v>74</v>
      </c>
      <c r="E23" s="179">
        <v>1</v>
      </c>
      <c r="F23" s="180"/>
      <c r="G23" s="171">
        <f t="shared" si="5"/>
        <v>0</v>
      </c>
      <c r="O23" s="143">
        <v>2</v>
      </c>
      <c r="AA23" s="122">
        <v>12</v>
      </c>
      <c r="AB23" s="122">
        <v>0</v>
      </c>
      <c r="AC23" s="122">
        <v>12</v>
      </c>
      <c r="AZ23" s="122">
        <v>1</v>
      </c>
      <c r="BA23" s="122">
        <f>IF(AZ23=1,G23,0)</f>
        <v>0</v>
      </c>
      <c r="BB23" s="122">
        <f>IF(AZ23=2,G23,0)</f>
        <v>0</v>
      </c>
      <c r="BC23" s="122">
        <f>IF(AZ23=3,G23,0)</f>
        <v>0</v>
      </c>
      <c r="BD23" s="122">
        <f>IF(AZ23=4,G23,0)</f>
        <v>0</v>
      </c>
      <c r="BE23" s="122">
        <f>IF(AZ23=5,G23,0)</f>
        <v>0</v>
      </c>
      <c r="CZ23" s="122">
        <v>0</v>
      </c>
    </row>
    <row r="24" spans="1:104" x14ac:dyDescent="0.2">
      <c r="A24" s="184">
        <v>17</v>
      </c>
      <c r="B24" s="144" t="s">
        <v>125</v>
      </c>
      <c r="C24" s="177" t="s">
        <v>87</v>
      </c>
      <c r="D24" s="178" t="s">
        <v>67</v>
      </c>
      <c r="E24" s="179">
        <v>60</v>
      </c>
      <c r="F24" s="180"/>
      <c r="G24" s="171">
        <f t="shared" si="5"/>
        <v>0</v>
      </c>
      <c r="O24" s="143">
        <v>2</v>
      </c>
      <c r="AA24" s="122">
        <v>12</v>
      </c>
      <c r="AB24" s="122">
        <v>0</v>
      </c>
      <c r="AC24" s="122">
        <v>13</v>
      </c>
      <c r="AZ24" s="122">
        <v>1</v>
      </c>
      <c r="BA24" s="122">
        <f>IF(AZ24=1,G24,0)</f>
        <v>0</v>
      </c>
      <c r="BB24" s="122">
        <f>IF(AZ24=2,G24,0)</f>
        <v>0</v>
      </c>
      <c r="BC24" s="122">
        <f>IF(AZ24=3,G24,0)</f>
        <v>0</v>
      </c>
      <c r="BD24" s="122">
        <f>IF(AZ24=4,G24,0)</f>
        <v>0</v>
      </c>
      <c r="BE24" s="122">
        <f>IF(AZ24=5,G24,0)</f>
        <v>0</v>
      </c>
      <c r="CZ24" s="122">
        <v>7.0200000000000002E-3</v>
      </c>
    </row>
    <row r="25" spans="1:104" x14ac:dyDescent="0.2">
      <c r="A25" s="184">
        <v>18</v>
      </c>
      <c r="B25" s="187" t="s">
        <v>126</v>
      </c>
      <c r="C25" s="177" t="s">
        <v>88</v>
      </c>
      <c r="D25" s="178" t="s">
        <v>67</v>
      </c>
      <c r="E25" s="179">
        <v>65</v>
      </c>
      <c r="F25" s="180"/>
      <c r="G25" s="171">
        <f t="shared" si="5"/>
        <v>0</v>
      </c>
      <c r="O25" s="143">
        <v>4</v>
      </c>
      <c r="BA25" s="145">
        <f>SUM(BA20:BA24)</f>
        <v>0</v>
      </c>
      <c r="BB25" s="145">
        <f>SUM(BB20:BB24)</f>
        <v>0</v>
      </c>
      <c r="BC25" s="145">
        <f>SUM(BC20:BC24)</f>
        <v>0</v>
      </c>
      <c r="BD25" s="145">
        <f>SUM(BD20:BD24)</f>
        <v>0</v>
      </c>
      <c r="BE25" s="145">
        <f>SUM(BE20:BE24)</f>
        <v>0</v>
      </c>
    </row>
    <row r="26" spans="1:104" x14ac:dyDescent="0.2">
      <c r="A26" s="184"/>
      <c r="B26" s="144"/>
      <c r="C26" s="181" t="s">
        <v>89</v>
      </c>
      <c r="D26" s="178" t="s">
        <v>4</v>
      </c>
      <c r="E26" s="179" t="s">
        <v>4</v>
      </c>
      <c r="F26" s="180"/>
      <c r="G26" s="171"/>
      <c r="O26" s="143">
        <v>2</v>
      </c>
      <c r="AA26" s="122">
        <v>12</v>
      </c>
      <c r="AB26" s="122">
        <v>0</v>
      </c>
      <c r="AC26" s="122">
        <v>15</v>
      </c>
      <c r="AZ26" s="122">
        <v>1</v>
      </c>
      <c r="BA26" s="122">
        <f>IF(AZ26=1,G26,0)</f>
        <v>0</v>
      </c>
      <c r="BB26" s="122">
        <f>IF(AZ26=2,G26,0)</f>
        <v>0</v>
      </c>
      <c r="BC26" s="122">
        <f>IF(AZ26=3,G26,0)</f>
        <v>0</v>
      </c>
      <c r="BD26" s="122">
        <f>IF(AZ26=4,G26,0)</f>
        <v>0</v>
      </c>
      <c r="BE26" s="122">
        <f>IF(AZ26=5,G26,0)</f>
        <v>0</v>
      </c>
      <c r="CZ26" s="122">
        <v>0</v>
      </c>
    </row>
    <row r="27" spans="1:104" x14ac:dyDescent="0.2">
      <c r="A27" s="184">
        <v>21</v>
      </c>
      <c r="B27" s="144" t="s">
        <v>127</v>
      </c>
      <c r="C27" s="177" t="s">
        <v>90</v>
      </c>
      <c r="D27" s="178" t="s">
        <v>68</v>
      </c>
      <c r="E27" s="179">
        <v>1650</v>
      </c>
      <c r="F27" s="180"/>
      <c r="G27" s="171">
        <f t="shared" si="5"/>
        <v>0</v>
      </c>
      <c r="O27" s="143">
        <v>2</v>
      </c>
      <c r="AA27" s="122">
        <v>12</v>
      </c>
      <c r="AB27" s="122">
        <v>0</v>
      </c>
      <c r="AC27" s="122">
        <v>16</v>
      </c>
      <c r="AZ27" s="122">
        <v>1</v>
      </c>
      <c r="BA27" s="122">
        <f>IF(AZ27=1,G27,0)</f>
        <v>0</v>
      </c>
      <c r="BB27" s="122">
        <f>IF(AZ27=2,G27,0)</f>
        <v>0</v>
      </c>
      <c r="BC27" s="122">
        <f>IF(AZ27=3,G27,0)</f>
        <v>0</v>
      </c>
      <c r="BD27" s="122">
        <f>IF(AZ27=4,G27,0)</f>
        <v>0</v>
      </c>
      <c r="BE27" s="122">
        <f>IF(AZ27=5,G27,0)</f>
        <v>0</v>
      </c>
      <c r="CZ27" s="122">
        <v>0</v>
      </c>
    </row>
    <row r="28" spans="1:104" x14ac:dyDescent="0.2">
      <c r="A28" s="184">
        <v>22</v>
      </c>
      <c r="B28" s="188" t="s">
        <v>129</v>
      </c>
      <c r="C28" s="177" t="s">
        <v>49</v>
      </c>
      <c r="D28" s="178" t="s">
        <v>68</v>
      </c>
      <c r="E28" s="179">
        <v>1650</v>
      </c>
      <c r="F28" s="180"/>
      <c r="G28" s="171">
        <f t="shared" si="5"/>
        <v>0</v>
      </c>
      <c r="O28" s="143">
        <v>4</v>
      </c>
      <c r="BA28" s="145">
        <f>SUM(BA26:BA27)</f>
        <v>0</v>
      </c>
      <c r="BB28" s="145">
        <f>SUM(BB26:BB27)</f>
        <v>0</v>
      </c>
      <c r="BC28" s="145">
        <f>SUM(BC26:BC27)</f>
        <v>0</v>
      </c>
      <c r="BD28" s="145">
        <f>SUM(BD26:BD27)</f>
        <v>0</v>
      </c>
      <c r="BE28" s="145">
        <f>SUM(BE26:BE27)</f>
        <v>0</v>
      </c>
    </row>
    <row r="29" spans="1:104" x14ac:dyDescent="0.2">
      <c r="A29" s="185">
        <v>23</v>
      </c>
      <c r="B29" s="190">
        <v>210012</v>
      </c>
      <c r="C29" s="177" t="s">
        <v>91</v>
      </c>
      <c r="D29" s="178" t="s">
        <v>74</v>
      </c>
      <c r="E29" s="179">
        <v>17</v>
      </c>
      <c r="F29" s="180"/>
      <c r="G29" s="171">
        <f t="shared" si="5"/>
        <v>0</v>
      </c>
    </row>
    <row r="30" spans="1:104" x14ac:dyDescent="0.2">
      <c r="A30" s="186">
        <v>24</v>
      </c>
      <c r="B30" s="191">
        <v>210013</v>
      </c>
      <c r="C30" s="177" t="s">
        <v>92</v>
      </c>
      <c r="D30" s="178" t="s">
        <v>74</v>
      </c>
      <c r="E30" s="179">
        <v>6</v>
      </c>
      <c r="F30" s="180"/>
      <c r="G30" s="171">
        <f t="shared" si="5"/>
        <v>0</v>
      </c>
    </row>
    <row r="31" spans="1:104" x14ac:dyDescent="0.2">
      <c r="A31" s="186">
        <v>25</v>
      </c>
      <c r="B31" s="191">
        <v>210014</v>
      </c>
      <c r="C31" s="177" t="s">
        <v>93</v>
      </c>
      <c r="D31" s="178" t="s">
        <v>74</v>
      </c>
      <c r="E31" s="179">
        <v>23</v>
      </c>
      <c r="F31" s="180"/>
      <c r="G31" s="171">
        <f t="shared" si="5"/>
        <v>0</v>
      </c>
    </row>
    <row r="32" spans="1:104" x14ac:dyDescent="0.2">
      <c r="A32" s="186">
        <v>26</v>
      </c>
      <c r="B32" s="191">
        <v>210015</v>
      </c>
      <c r="C32" s="177" t="s">
        <v>85</v>
      </c>
      <c r="D32" s="178" t="s">
        <v>68</v>
      </c>
      <c r="E32" s="179">
        <v>360</v>
      </c>
      <c r="F32" s="180"/>
      <c r="G32" s="171">
        <f t="shared" si="5"/>
        <v>0</v>
      </c>
    </row>
    <row r="33" spans="1:7" x14ac:dyDescent="0.2">
      <c r="A33" s="186">
        <v>27</v>
      </c>
      <c r="B33" s="191">
        <v>210016</v>
      </c>
      <c r="C33" s="177" t="s">
        <v>49</v>
      </c>
      <c r="D33" s="178" t="s">
        <v>68</v>
      </c>
      <c r="E33" s="179">
        <v>360</v>
      </c>
      <c r="F33" s="180"/>
      <c r="G33" s="171">
        <f t="shared" si="5"/>
        <v>0</v>
      </c>
    </row>
    <row r="34" spans="1:7" ht="22.5" x14ac:dyDescent="0.2">
      <c r="A34" s="186"/>
      <c r="B34" s="189"/>
      <c r="C34" s="177" t="s">
        <v>94</v>
      </c>
      <c r="D34" s="178" t="s">
        <v>4</v>
      </c>
      <c r="E34" s="179" t="s">
        <v>4</v>
      </c>
      <c r="F34" s="180"/>
      <c r="G34" s="182"/>
    </row>
    <row r="35" spans="1:7" x14ac:dyDescent="0.2">
      <c r="A35" s="186"/>
      <c r="B35" s="165"/>
      <c r="C35" s="177" t="s">
        <v>4</v>
      </c>
      <c r="D35" s="178" t="s">
        <v>4</v>
      </c>
      <c r="E35" s="179" t="s">
        <v>4</v>
      </c>
      <c r="F35" s="180"/>
      <c r="G35" s="182"/>
    </row>
    <row r="36" spans="1:7" x14ac:dyDescent="0.2">
      <c r="A36" s="186"/>
      <c r="B36" s="192"/>
      <c r="C36" s="181" t="s">
        <v>95</v>
      </c>
      <c r="D36" s="178" t="s">
        <v>4</v>
      </c>
      <c r="E36" s="179" t="s">
        <v>4</v>
      </c>
      <c r="F36" s="180"/>
      <c r="G36" s="182"/>
    </row>
    <row r="37" spans="1:7" x14ac:dyDescent="0.2">
      <c r="A37" s="186">
        <v>28</v>
      </c>
      <c r="B37" s="193">
        <v>210020</v>
      </c>
      <c r="C37" s="177" t="s">
        <v>96</v>
      </c>
      <c r="D37" s="178" t="s">
        <v>74</v>
      </c>
      <c r="E37" s="179">
        <v>2</v>
      </c>
      <c r="F37" s="180"/>
      <c r="G37" s="195">
        <f>E37*F37</f>
        <v>0</v>
      </c>
    </row>
    <row r="38" spans="1:7" x14ac:dyDescent="0.2">
      <c r="A38" s="186">
        <v>29</v>
      </c>
      <c r="B38" s="193">
        <v>210021</v>
      </c>
      <c r="C38" s="177" t="s">
        <v>97</v>
      </c>
      <c r="D38" s="178" t="s">
        <v>74</v>
      </c>
      <c r="E38" s="179">
        <v>3</v>
      </c>
      <c r="F38" s="180"/>
      <c r="G38" s="195">
        <f t="shared" ref="G38:G52" si="6">E38*F38</f>
        <v>0</v>
      </c>
    </row>
    <row r="39" spans="1:7" x14ac:dyDescent="0.2">
      <c r="A39" s="186">
        <v>30</v>
      </c>
      <c r="B39" s="193">
        <v>210022</v>
      </c>
      <c r="C39" s="177" t="s">
        <v>98</v>
      </c>
      <c r="D39" s="178" t="s">
        <v>74</v>
      </c>
      <c r="E39" s="179">
        <v>1</v>
      </c>
      <c r="F39" s="180"/>
      <c r="G39" s="195">
        <f t="shared" si="6"/>
        <v>0</v>
      </c>
    </row>
    <row r="40" spans="1:7" x14ac:dyDescent="0.2">
      <c r="A40" s="186">
        <v>31</v>
      </c>
      <c r="B40" s="193">
        <v>210023</v>
      </c>
      <c r="C40" s="177" t="s">
        <v>99</v>
      </c>
      <c r="D40" s="178" t="s">
        <v>66</v>
      </c>
      <c r="E40" s="179">
        <v>3</v>
      </c>
      <c r="F40" s="180"/>
      <c r="G40" s="195">
        <f t="shared" si="6"/>
        <v>0</v>
      </c>
    </row>
    <row r="41" spans="1:7" x14ac:dyDescent="0.2">
      <c r="A41" s="186">
        <v>32</v>
      </c>
      <c r="B41" s="193">
        <v>210024</v>
      </c>
      <c r="C41" s="177" t="s">
        <v>100</v>
      </c>
      <c r="D41" s="178" t="s">
        <v>66</v>
      </c>
      <c r="E41" s="179">
        <v>3</v>
      </c>
      <c r="F41" s="180"/>
      <c r="G41" s="195">
        <f t="shared" si="6"/>
        <v>0</v>
      </c>
    </row>
    <row r="42" spans="1:7" x14ac:dyDescent="0.2">
      <c r="A42" s="186">
        <v>33</v>
      </c>
      <c r="B42" s="193">
        <v>210025</v>
      </c>
      <c r="C42" s="177" t="s">
        <v>101</v>
      </c>
      <c r="D42" s="178" t="s">
        <v>74</v>
      </c>
      <c r="E42" s="179">
        <v>6</v>
      </c>
      <c r="F42" s="180"/>
      <c r="G42" s="195">
        <f t="shared" si="6"/>
        <v>0</v>
      </c>
    </row>
    <row r="43" spans="1:7" x14ac:dyDescent="0.2">
      <c r="A43" s="186">
        <v>34</v>
      </c>
      <c r="B43" s="193">
        <v>210026</v>
      </c>
      <c r="C43" s="177" t="s">
        <v>102</v>
      </c>
      <c r="D43" s="178" t="s">
        <v>68</v>
      </c>
      <c r="E43" s="179">
        <v>45</v>
      </c>
      <c r="F43" s="180"/>
      <c r="G43" s="195">
        <f t="shared" si="6"/>
        <v>0</v>
      </c>
    </row>
    <row r="44" spans="1:7" x14ac:dyDescent="0.2">
      <c r="A44" s="186">
        <v>35</v>
      </c>
      <c r="B44" s="193">
        <v>210027</v>
      </c>
      <c r="C44" s="177" t="s">
        <v>78</v>
      </c>
      <c r="D44" s="178" t="s">
        <v>74</v>
      </c>
      <c r="E44" s="179">
        <v>6</v>
      </c>
      <c r="F44" s="180"/>
      <c r="G44" s="195">
        <f t="shared" si="6"/>
        <v>0</v>
      </c>
    </row>
    <row r="45" spans="1:7" x14ac:dyDescent="0.2">
      <c r="A45" s="186">
        <v>36</v>
      </c>
      <c r="B45" s="194" t="s">
        <v>110</v>
      </c>
      <c r="C45" s="177" t="s">
        <v>79</v>
      </c>
      <c r="D45" s="178" t="s">
        <v>68</v>
      </c>
      <c r="E45" s="179">
        <v>45</v>
      </c>
      <c r="F45" s="180"/>
      <c r="G45" s="195">
        <f t="shared" si="6"/>
        <v>0</v>
      </c>
    </row>
    <row r="46" spans="1:7" x14ac:dyDescent="0.2">
      <c r="A46" s="186">
        <v>37</v>
      </c>
      <c r="B46" s="194" t="s">
        <v>111</v>
      </c>
      <c r="C46" s="177" t="s">
        <v>80</v>
      </c>
      <c r="D46" s="178" t="s">
        <v>66</v>
      </c>
      <c r="E46" s="179">
        <v>15</v>
      </c>
      <c r="F46" s="180"/>
      <c r="G46" s="195">
        <f t="shared" si="6"/>
        <v>0</v>
      </c>
    </row>
    <row r="47" spans="1:7" x14ac:dyDescent="0.2">
      <c r="A47" s="186">
        <v>38</v>
      </c>
      <c r="B47" s="194" t="s">
        <v>112</v>
      </c>
      <c r="C47" s="177" t="s">
        <v>81</v>
      </c>
      <c r="D47" s="178" t="s">
        <v>66</v>
      </c>
      <c r="E47" s="179">
        <v>3</v>
      </c>
      <c r="F47" s="180"/>
      <c r="G47" s="195">
        <f t="shared" si="6"/>
        <v>0</v>
      </c>
    </row>
    <row r="48" spans="1:7" x14ac:dyDescent="0.2">
      <c r="A48" s="186">
        <v>39</v>
      </c>
      <c r="B48" s="194" t="s">
        <v>113</v>
      </c>
      <c r="C48" s="177" t="s">
        <v>82</v>
      </c>
      <c r="D48" s="178" t="s">
        <v>68</v>
      </c>
      <c r="E48" s="179">
        <v>45</v>
      </c>
      <c r="F48" s="180"/>
      <c r="G48" s="195">
        <f t="shared" si="6"/>
        <v>0</v>
      </c>
    </row>
    <row r="49" spans="1:7" x14ac:dyDescent="0.2">
      <c r="A49" s="186">
        <v>40</v>
      </c>
      <c r="B49" s="194" t="s">
        <v>114</v>
      </c>
      <c r="C49" s="177" t="s">
        <v>83</v>
      </c>
      <c r="D49" s="178" t="s">
        <v>68</v>
      </c>
      <c r="E49" s="179">
        <v>45</v>
      </c>
      <c r="F49" s="180"/>
      <c r="G49" s="195">
        <f t="shared" si="6"/>
        <v>0</v>
      </c>
    </row>
    <row r="50" spans="1:7" x14ac:dyDescent="0.2">
      <c r="A50" s="186">
        <v>41</v>
      </c>
      <c r="B50" s="192" t="s">
        <v>130</v>
      </c>
      <c r="C50" s="177" t="s">
        <v>103</v>
      </c>
      <c r="D50" s="178" t="s">
        <v>67</v>
      </c>
      <c r="E50" s="179">
        <v>25</v>
      </c>
      <c r="F50" s="180"/>
      <c r="G50" s="195">
        <f t="shared" si="6"/>
        <v>0</v>
      </c>
    </row>
    <row r="51" spans="1:7" x14ac:dyDescent="0.2">
      <c r="A51" s="186">
        <v>42</v>
      </c>
      <c r="B51" s="192" t="s">
        <v>131</v>
      </c>
      <c r="C51" s="177" t="s">
        <v>85</v>
      </c>
      <c r="D51" s="178" t="s">
        <v>68</v>
      </c>
      <c r="E51" s="179">
        <v>35</v>
      </c>
      <c r="F51" s="180"/>
      <c r="G51" s="195">
        <f t="shared" si="6"/>
        <v>0</v>
      </c>
    </row>
    <row r="52" spans="1:7" x14ac:dyDescent="0.2">
      <c r="A52" s="196">
        <v>43</v>
      </c>
      <c r="B52" s="192" t="s">
        <v>132</v>
      </c>
      <c r="C52" s="177" t="s">
        <v>49</v>
      </c>
      <c r="D52" s="178" t="s">
        <v>68</v>
      </c>
      <c r="E52" s="179">
        <v>35</v>
      </c>
      <c r="F52" s="180"/>
      <c r="G52" s="195">
        <f t="shared" si="6"/>
        <v>0</v>
      </c>
    </row>
    <row r="53" spans="1:7" x14ac:dyDescent="0.2">
      <c r="A53" s="196"/>
      <c r="B53" s="192"/>
      <c r="C53" s="181" t="s">
        <v>4</v>
      </c>
      <c r="D53" s="178" t="s">
        <v>4</v>
      </c>
      <c r="E53" s="179" t="s">
        <v>4</v>
      </c>
      <c r="F53" s="180"/>
      <c r="G53" s="195"/>
    </row>
    <row r="54" spans="1:7" x14ac:dyDescent="0.2">
      <c r="A54" s="196"/>
      <c r="B54" s="192"/>
      <c r="C54" s="181" t="s">
        <v>104</v>
      </c>
      <c r="D54" s="183"/>
      <c r="E54" s="183"/>
      <c r="F54" s="183"/>
      <c r="G54" s="195"/>
    </row>
    <row r="55" spans="1:7" x14ac:dyDescent="0.2">
      <c r="A55" s="196">
        <v>44</v>
      </c>
      <c r="B55" s="193">
        <v>210030</v>
      </c>
      <c r="C55" s="177" t="s">
        <v>105</v>
      </c>
      <c r="D55" s="178" t="s">
        <v>68</v>
      </c>
      <c r="E55" s="179">
        <v>115</v>
      </c>
      <c r="F55" s="180"/>
      <c r="G55" s="195">
        <f>E55*F55</f>
        <v>0</v>
      </c>
    </row>
    <row r="56" spans="1:7" x14ac:dyDescent="0.2">
      <c r="A56" s="196">
        <v>45</v>
      </c>
      <c r="B56" s="193">
        <v>210031</v>
      </c>
      <c r="C56" s="177" t="s">
        <v>49</v>
      </c>
      <c r="D56" s="178" t="s">
        <v>68</v>
      </c>
      <c r="E56" s="179">
        <v>115</v>
      </c>
      <c r="F56" s="180"/>
      <c r="G56" s="195">
        <f t="shared" ref="G56:G67" si="7">E56*F56</f>
        <v>0</v>
      </c>
    </row>
    <row r="57" spans="1:7" x14ac:dyDescent="0.2">
      <c r="A57" s="196">
        <v>46</v>
      </c>
      <c r="B57" s="193">
        <v>210032</v>
      </c>
      <c r="C57" s="177" t="s">
        <v>78</v>
      </c>
      <c r="D57" s="178" t="s">
        <v>74</v>
      </c>
      <c r="E57" s="179">
        <v>2</v>
      </c>
      <c r="F57" s="180"/>
      <c r="G57" s="195">
        <f t="shared" si="7"/>
        <v>0</v>
      </c>
    </row>
    <row r="58" spans="1:7" x14ac:dyDescent="0.2">
      <c r="A58" s="196">
        <v>47</v>
      </c>
      <c r="B58" s="187" t="s">
        <v>110</v>
      </c>
      <c r="C58" s="177" t="s">
        <v>79</v>
      </c>
      <c r="D58" s="178" t="s">
        <v>68</v>
      </c>
      <c r="E58" s="179">
        <v>110</v>
      </c>
      <c r="F58" s="180"/>
      <c r="G58" s="195">
        <f t="shared" si="7"/>
        <v>0</v>
      </c>
    </row>
    <row r="59" spans="1:7" x14ac:dyDescent="0.2">
      <c r="A59" s="196">
        <v>48</v>
      </c>
      <c r="B59" s="187" t="s">
        <v>111</v>
      </c>
      <c r="C59" s="177" t="s">
        <v>80</v>
      </c>
      <c r="D59" s="178" t="s">
        <v>66</v>
      </c>
      <c r="E59" s="179">
        <v>13</v>
      </c>
      <c r="F59" s="180"/>
      <c r="G59" s="195">
        <f t="shared" si="7"/>
        <v>0</v>
      </c>
    </row>
    <row r="60" spans="1:7" x14ac:dyDescent="0.2">
      <c r="A60" s="196">
        <v>49</v>
      </c>
      <c r="B60" s="144" t="s">
        <v>112</v>
      </c>
      <c r="C60" s="177" t="s">
        <v>81</v>
      </c>
      <c r="D60" s="178" t="s">
        <v>66</v>
      </c>
      <c r="E60" s="179">
        <v>4</v>
      </c>
      <c r="F60" s="180"/>
      <c r="G60" s="195">
        <f t="shared" si="7"/>
        <v>0</v>
      </c>
    </row>
    <row r="61" spans="1:7" x14ac:dyDescent="0.2">
      <c r="A61" s="196">
        <v>50</v>
      </c>
      <c r="B61" s="144" t="s">
        <v>113</v>
      </c>
      <c r="C61" s="177" t="s">
        <v>82</v>
      </c>
      <c r="D61" s="178" t="s">
        <v>68</v>
      </c>
      <c r="E61" s="179">
        <v>110</v>
      </c>
      <c r="F61" s="180"/>
      <c r="G61" s="195">
        <f t="shared" si="7"/>
        <v>0</v>
      </c>
    </row>
    <row r="62" spans="1:7" x14ac:dyDescent="0.2">
      <c r="A62" s="196">
        <v>51</v>
      </c>
      <c r="B62" s="144" t="s">
        <v>114</v>
      </c>
      <c r="C62" s="177" t="s">
        <v>83</v>
      </c>
      <c r="D62" s="178" t="s">
        <v>68</v>
      </c>
      <c r="E62" s="179">
        <v>110</v>
      </c>
      <c r="F62" s="180"/>
      <c r="G62" s="195">
        <f t="shared" si="7"/>
        <v>0</v>
      </c>
    </row>
    <row r="63" spans="1:7" x14ac:dyDescent="0.2">
      <c r="A63" s="196">
        <v>52</v>
      </c>
      <c r="B63" s="193">
        <v>210033</v>
      </c>
      <c r="C63" s="177" t="s">
        <v>106</v>
      </c>
      <c r="D63" s="178" t="s">
        <v>68</v>
      </c>
      <c r="E63" s="179">
        <v>20</v>
      </c>
      <c r="F63" s="180"/>
      <c r="G63" s="195">
        <f t="shared" si="7"/>
        <v>0</v>
      </c>
    </row>
    <row r="64" spans="1:7" x14ac:dyDescent="0.2">
      <c r="A64" s="196">
        <v>53</v>
      </c>
      <c r="B64" s="193">
        <v>210034</v>
      </c>
      <c r="C64" s="177" t="s">
        <v>85</v>
      </c>
      <c r="D64" s="178" t="s">
        <v>68</v>
      </c>
      <c r="E64" s="179">
        <v>20</v>
      </c>
      <c r="F64" s="180"/>
      <c r="G64" s="195">
        <f t="shared" si="7"/>
        <v>0</v>
      </c>
    </row>
    <row r="65" spans="1:7" x14ac:dyDescent="0.2">
      <c r="A65" s="196">
        <v>54</v>
      </c>
      <c r="B65" s="193">
        <v>210035</v>
      </c>
      <c r="C65" s="177" t="s">
        <v>49</v>
      </c>
      <c r="D65" s="178" t="s">
        <v>68</v>
      </c>
      <c r="E65" s="179">
        <v>20</v>
      </c>
      <c r="F65" s="180"/>
      <c r="G65" s="195">
        <f t="shared" si="7"/>
        <v>0</v>
      </c>
    </row>
    <row r="66" spans="1:7" x14ac:dyDescent="0.2">
      <c r="A66" s="196">
        <v>55</v>
      </c>
      <c r="B66" s="144" t="s">
        <v>125</v>
      </c>
      <c r="C66" s="177" t="s">
        <v>87</v>
      </c>
      <c r="D66" s="178" t="s">
        <v>67</v>
      </c>
      <c r="E66" s="179">
        <v>25</v>
      </c>
      <c r="F66" s="180"/>
      <c r="G66" s="195">
        <f t="shared" si="7"/>
        <v>0</v>
      </c>
    </row>
    <row r="67" spans="1:7" x14ac:dyDescent="0.2">
      <c r="A67" s="196">
        <v>56</v>
      </c>
      <c r="B67" s="187" t="s">
        <v>126</v>
      </c>
      <c r="C67" s="177" t="s">
        <v>88</v>
      </c>
      <c r="D67" s="178" t="s">
        <v>67</v>
      </c>
      <c r="E67" s="179">
        <v>25</v>
      </c>
      <c r="F67" s="180"/>
      <c r="G67" s="195">
        <f t="shared" si="7"/>
        <v>0</v>
      </c>
    </row>
    <row r="68" spans="1:7" x14ac:dyDescent="0.2">
      <c r="A68" s="165"/>
      <c r="B68" s="192"/>
      <c r="C68" s="172"/>
      <c r="D68" s="174"/>
      <c r="E68" s="174"/>
      <c r="F68" s="174"/>
      <c r="G68" s="173"/>
    </row>
    <row r="69" spans="1:7" x14ac:dyDescent="0.2">
      <c r="A69" s="196"/>
      <c r="B69" s="192"/>
      <c r="C69" s="167" t="s">
        <v>4</v>
      </c>
      <c r="D69" s="168" t="s">
        <v>4</v>
      </c>
      <c r="E69" s="169" t="s">
        <v>4</v>
      </c>
      <c r="F69" s="170"/>
      <c r="G69" s="173"/>
    </row>
    <row r="70" spans="1:7" x14ac:dyDescent="0.2">
      <c r="A70" s="196">
        <v>57</v>
      </c>
      <c r="B70" s="192" t="s">
        <v>133</v>
      </c>
      <c r="C70" s="167" t="s">
        <v>107</v>
      </c>
      <c r="D70" s="178" t="s">
        <v>27</v>
      </c>
      <c r="E70" s="179">
        <v>72</v>
      </c>
      <c r="F70" s="180"/>
      <c r="G70" s="195">
        <f>E70*F70</f>
        <v>0</v>
      </c>
    </row>
    <row r="71" spans="1:7" s="205" customFormat="1" x14ac:dyDescent="0.2">
      <c r="A71" s="198"/>
      <c r="B71" s="199"/>
      <c r="C71" s="200"/>
      <c r="D71" s="201"/>
      <c r="E71" s="202"/>
      <c r="F71" s="203"/>
      <c r="G71" s="204"/>
    </row>
    <row r="72" spans="1:7" x14ac:dyDescent="0.2">
      <c r="A72" s="166"/>
      <c r="B72" s="206" t="s">
        <v>135</v>
      </c>
      <c r="C72" s="207" t="s">
        <v>136</v>
      </c>
      <c r="D72" s="175"/>
      <c r="E72" s="175"/>
      <c r="F72" s="175"/>
      <c r="G72" s="208">
        <f>SUM(G8:G71)</f>
        <v>0</v>
      </c>
    </row>
    <row r="73" spans="1:7" x14ac:dyDescent="0.2">
      <c r="C73" s="176"/>
      <c r="D73" s="176"/>
      <c r="E73" s="176"/>
      <c r="F73" s="176"/>
      <c r="G73" s="197"/>
    </row>
    <row r="74" spans="1:7" x14ac:dyDescent="0.2">
      <c r="E74" s="122"/>
    </row>
    <row r="75" spans="1:7" x14ac:dyDescent="0.2">
      <c r="E75" s="122"/>
    </row>
    <row r="76" spans="1:7" x14ac:dyDescent="0.2">
      <c r="E76" s="122"/>
    </row>
    <row r="77" spans="1:7" x14ac:dyDescent="0.2">
      <c r="E77" s="122"/>
    </row>
    <row r="78" spans="1:7" x14ac:dyDescent="0.2">
      <c r="E78" s="122"/>
    </row>
    <row r="79" spans="1:7" x14ac:dyDescent="0.2">
      <c r="E79" s="122"/>
    </row>
    <row r="80" spans="1:7" x14ac:dyDescent="0.2">
      <c r="E80" s="122"/>
    </row>
    <row r="81" spans="1:7" x14ac:dyDescent="0.2">
      <c r="E81" s="122"/>
    </row>
    <row r="82" spans="1:7" x14ac:dyDescent="0.2">
      <c r="E82" s="122"/>
    </row>
    <row r="83" spans="1:7" x14ac:dyDescent="0.2">
      <c r="E83" s="122"/>
    </row>
    <row r="84" spans="1:7" x14ac:dyDescent="0.2">
      <c r="E84" s="122"/>
    </row>
    <row r="85" spans="1:7" x14ac:dyDescent="0.2">
      <c r="E85" s="122"/>
    </row>
    <row r="86" spans="1:7" x14ac:dyDescent="0.2">
      <c r="E86" s="122"/>
    </row>
    <row r="87" spans="1:7" x14ac:dyDescent="0.2">
      <c r="A87" s="147"/>
      <c r="B87" s="147"/>
    </row>
    <row r="88" spans="1:7" x14ac:dyDescent="0.2">
      <c r="A88" s="146"/>
      <c r="B88" s="146"/>
      <c r="C88" s="149"/>
      <c r="D88" s="149"/>
      <c r="E88" s="150"/>
      <c r="F88" s="149"/>
      <c r="G88" s="151"/>
    </row>
    <row r="89" spans="1:7" x14ac:dyDescent="0.2">
      <c r="A89" s="152"/>
      <c r="B89" s="152"/>
      <c r="C89" s="146"/>
      <c r="D89" s="146"/>
      <c r="E89" s="153"/>
      <c r="F89" s="146"/>
      <c r="G89" s="146"/>
    </row>
    <row r="90" spans="1:7" x14ac:dyDescent="0.2">
      <c r="A90" s="146"/>
      <c r="B90" s="146"/>
      <c r="C90" s="146"/>
      <c r="D90" s="146"/>
      <c r="E90" s="153"/>
      <c r="F90" s="146"/>
      <c r="G90" s="146"/>
    </row>
    <row r="91" spans="1:7" x14ac:dyDescent="0.2">
      <c r="A91" s="146"/>
      <c r="B91" s="146"/>
      <c r="C91" s="146"/>
      <c r="D91" s="146"/>
      <c r="E91" s="153"/>
      <c r="F91" s="146"/>
      <c r="G91" s="146"/>
    </row>
    <row r="92" spans="1:7" x14ac:dyDescent="0.2">
      <c r="A92" s="146"/>
      <c r="B92" s="146"/>
      <c r="C92" s="146"/>
      <c r="D92" s="146"/>
      <c r="E92" s="153"/>
      <c r="F92" s="146"/>
      <c r="G92" s="146"/>
    </row>
    <row r="93" spans="1:7" x14ac:dyDescent="0.2">
      <c r="A93" s="146"/>
      <c r="B93" s="146"/>
      <c r="C93" s="146"/>
      <c r="D93" s="146"/>
      <c r="E93" s="153"/>
      <c r="F93" s="146"/>
      <c r="G93" s="146"/>
    </row>
    <row r="94" spans="1:7" x14ac:dyDescent="0.2">
      <c r="A94" s="146"/>
      <c r="B94" s="146"/>
      <c r="C94" s="146"/>
      <c r="D94" s="146"/>
      <c r="E94" s="153"/>
      <c r="F94" s="146"/>
      <c r="G94" s="146"/>
    </row>
    <row r="95" spans="1:7" x14ac:dyDescent="0.2">
      <c r="A95" s="146"/>
      <c r="B95" s="146"/>
      <c r="C95" s="146"/>
      <c r="D95" s="146"/>
      <c r="E95" s="153"/>
      <c r="F95" s="146"/>
      <c r="G95" s="146"/>
    </row>
    <row r="96" spans="1:7" x14ac:dyDescent="0.2">
      <c r="A96" s="146"/>
      <c r="B96" s="146"/>
      <c r="C96" s="146"/>
      <c r="D96" s="146"/>
      <c r="E96" s="153"/>
      <c r="F96" s="146"/>
      <c r="G96" s="146"/>
    </row>
    <row r="97" spans="1:7" x14ac:dyDescent="0.2">
      <c r="A97" s="146"/>
      <c r="B97" s="146"/>
      <c r="C97" s="146"/>
      <c r="D97" s="146"/>
      <c r="E97" s="153"/>
      <c r="F97" s="146"/>
      <c r="G97" s="146"/>
    </row>
    <row r="98" spans="1:7" x14ac:dyDescent="0.2">
      <c r="A98" s="146"/>
      <c r="B98" s="146"/>
      <c r="C98" s="146"/>
      <c r="D98" s="146"/>
      <c r="E98" s="153"/>
      <c r="F98" s="146"/>
      <c r="G98" s="146"/>
    </row>
    <row r="99" spans="1:7" x14ac:dyDescent="0.2">
      <c r="A99" s="146"/>
      <c r="B99" s="146"/>
      <c r="C99" s="146"/>
      <c r="D99" s="146"/>
      <c r="E99" s="153"/>
      <c r="F99" s="146"/>
      <c r="G99" s="146"/>
    </row>
    <row r="100" spans="1:7" x14ac:dyDescent="0.2">
      <c r="A100" s="146"/>
      <c r="B100" s="146"/>
      <c r="C100" s="146"/>
      <c r="D100" s="146"/>
      <c r="E100" s="153"/>
      <c r="F100" s="146"/>
      <c r="G100" s="146"/>
    </row>
    <row r="101" spans="1:7" x14ac:dyDescent="0.2">
      <c r="A101" s="146"/>
      <c r="B101" s="146"/>
      <c r="C101" s="146"/>
      <c r="D101" s="146"/>
      <c r="E101" s="153"/>
      <c r="F101" s="146"/>
      <c r="G101" s="14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4294967293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39</vt:i4>
      </vt:variant>
    </vt:vector>
  </HeadingPairs>
  <TitlesOfParts>
    <vt:vector size="43" baseType="lpstr">
      <vt:lpstr>Krycí list</vt:lpstr>
      <vt:lpstr>Rekapitulace</vt:lpstr>
      <vt:lpstr>Položky</vt:lpstr>
      <vt:lpstr>List1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Jarmila Boukalová</cp:lastModifiedBy>
  <cp:lastPrinted>2011-11-26T13:25:10Z</cp:lastPrinted>
  <dcterms:created xsi:type="dcterms:W3CDTF">2011-11-25T19:39:02Z</dcterms:created>
  <dcterms:modified xsi:type="dcterms:W3CDTF">2011-11-26T15:26:37Z</dcterms:modified>
</cp:coreProperties>
</file>